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. of Mina\Desktop\4thQ2017\"/>
    </mc:Choice>
  </mc:AlternateContent>
  <bookViews>
    <workbookView xWindow="0" yWindow="0" windowWidth="19200" windowHeight="6950" firstSheet="16" activeTab="25" xr2:uid="{1AD032B5-AA02-460E-8159-35F347CC6EEB}"/>
  </bookViews>
  <sheets>
    <sheet name="Summary-Office" sheetId="18" r:id="rId1"/>
    <sheet name="OMA" sheetId="6" r:id="rId2"/>
    <sheet name="MO" sheetId="25" r:id="rId3"/>
    <sheet name="DA" sheetId="26" r:id="rId4"/>
    <sheet name="Assessors" sheetId="11" r:id="rId5"/>
    <sheet name="MBO" sheetId="21" r:id="rId6"/>
    <sheet name="ENGINEERING" sheetId="22" r:id="rId7"/>
    <sheet name="GSO" sheetId="23" r:id="rId8"/>
    <sheet name="MHO" sheetId="12" r:id="rId9"/>
    <sheet name="HRMO" sheetId="17" r:id="rId10"/>
    <sheet name="Licensing" sheetId="1" r:id="rId11"/>
    <sheet name="Market" sheetId="24" r:id="rId12"/>
    <sheet name="MCEC" sheetId="5" r:id="rId13"/>
    <sheet name="MCR" sheetId="28" r:id="rId14"/>
    <sheet name="MDRRMO" sheetId="3" r:id="rId15"/>
    <sheet name="MPDC" sheetId="7" r:id="rId16"/>
    <sheet name="MSTC1" sheetId="30" r:id="rId17"/>
    <sheet name="MSTC2" sheetId="29" r:id="rId18"/>
    <sheet name="MSWD" sheetId="8" r:id="rId19"/>
    <sheet name="MTO" sheetId="27" r:id="rId20"/>
    <sheet name="PNP" sheetId="2" r:id="rId21"/>
    <sheet name="Sec.Sanggunian" sheetId="15" r:id="rId22"/>
    <sheet name="SB" sheetId="14" r:id="rId23"/>
    <sheet name="Senior Citizen" sheetId="9" r:id="rId24"/>
    <sheet name="MSCC" sheetId="10" r:id="rId25"/>
    <sheet name="BFP" sheetId="16" r:id="rId26"/>
  </sheets>
  <definedNames>
    <definedName name="_xlnm.Print_Area" localSheetId="25">BFP!$B$1:$P$37</definedName>
    <definedName name="_xlnm.Print_Area" localSheetId="3">DA!$B$1:$O$124</definedName>
    <definedName name="_xlnm.Print_Area" localSheetId="9">HRMO!$B$1:$P$52</definedName>
    <definedName name="_xlnm.Print_Area" localSheetId="10">Licensing!$A$1:$N$80</definedName>
    <definedName name="_xlnm.Print_Area" localSheetId="11">Market!$A$88:$M$120</definedName>
    <definedName name="_xlnm.Print_Area" localSheetId="5">MBO!$A$1:$N$118</definedName>
    <definedName name="_xlnm.Print_Area" localSheetId="12">MCEC!$A$45:$P$91</definedName>
    <definedName name="_xlnm.Print_Area" localSheetId="13">MCR!$A$45:$P$64</definedName>
    <definedName name="_xlnm.Print_Area" localSheetId="2">MO!$A$36:$N$70</definedName>
    <definedName name="_xlnm.Print_Area" localSheetId="24">MSCC!$A$1:$N$40</definedName>
    <definedName name="_xlnm.Print_Area" localSheetId="16">MSTC1!$A$46:$P$220</definedName>
    <definedName name="_xlnm.Print_Area" localSheetId="17">MSTC2!$B$106:$P$138</definedName>
    <definedName name="_xlnm.Print_Area" localSheetId="18">MSWD!$A$293:$N$326</definedName>
    <definedName name="_xlnm.Print_Area" localSheetId="19">MTO!$B$1:$Q$44</definedName>
    <definedName name="_xlnm.Print_Area" localSheetId="20">PNP!$A$2:$N$36</definedName>
    <definedName name="_xlnm.Print_Area" localSheetId="22">SB!$A$43:$N$82</definedName>
    <definedName name="_xlnm.Print_Area" localSheetId="21">Sec.Sanggunian!$A$1:$N$41</definedName>
    <definedName name="_xlnm.Print_Area" localSheetId="23">'Senior Citizen'!$A$293:$N$326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4" i="30" l="1"/>
  <c r="H252" i="30"/>
  <c r="H12" i="30"/>
  <c r="J12" i="30"/>
  <c r="L12" i="30"/>
  <c r="N12" i="30"/>
  <c r="H13" i="30"/>
  <c r="J13" i="30"/>
  <c r="L13" i="30"/>
  <c r="N13" i="30"/>
  <c r="H14" i="30"/>
  <c r="J14" i="30"/>
  <c r="L14" i="30"/>
  <c r="N14" i="30"/>
  <c r="H15" i="30"/>
  <c r="J15" i="30"/>
  <c r="L15" i="30"/>
  <c r="N15" i="30"/>
  <c r="H16" i="30"/>
  <c r="J16" i="30"/>
  <c r="L16" i="30"/>
  <c r="N16" i="30"/>
  <c r="H17" i="30"/>
  <c r="J17" i="30"/>
  <c r="L17" i="30"/>
  <c r="N17" i="30"/>
  <c r="H18" i="30"/>
  <c r="J18" i="30"/>
  <c r="L18" i="30"/>
  <c r="N18" i="30"/>
  <c r="H19" i="30"/>
  <c r="J19" i="30"/>
  <c r="L19" i="30"/>
  <c r="N19" i="30"/>
  <c r="H20" i="30"/>
  <c r="J20" i="30"/>
  <c r="L20" i="30"/>
  <c r="N20" i="30"/>
  <c r="H21" i="30"/>
  <c r="J21" i="30"/>
  <c r="L21" i="30"/>
  <c r="N21" i="30"/>
  <c r="H22" i="30"/>
  <c r="J22" i="30"/>
  <c r="L22" i="30"/>
  <c r="N22" i="30"/>
  <c r="H23" i="30"/>
  <c r="J23" i="30"/>
  <c r="L23" i="30"/>
  <c r="N23" i="30"/>
  <c r="H24" i="30"/>
  <c r="J24" i="30"/>
  <c r="L24" i="30"/>
  <c r="N24" i="30"/>
  <c r="H25" i="30"/>
  <c r="J25" i="30"/>
  <c r="L25" i="30"/>
  <c r="N25" i="30"/>
  <c r="H26" i="30"/>
  <c r="J26" i="30"/>
  <c r="L26" i="30"/>
  <c r="N26" i="30"/>
  <c r="H27" i="30"/>
  <c r="J27" i="30"/>
  <c r="L27" i="30"/>
  <c r="N27" i="30"/>
  <c r="H28" i="30"/>
  <c r="J28" i="30"/>
  <c r="L28" i="30"/>
  <c r="N28" i="30"/>
  <c r="H29" i="30"/>
  <c r="J29" i="30"/>
  <c r="L29" i="30"/>
  <c r="N29" i="30"/>
  <c r="H30" i="30"/>
  <c r="L30" i="30"/>
  <c r="H31" i="30"/>
  <c r="L31" i="30"/>
  <c r="H32" i="30"/>
  <c r="L32" i="30"/>
  <c r="H33" i="30"/>
  <c r="L33" i="30"/>
  <c r="H34" i="30"/>
  <c r="L34" i="30"/>
  <c r="H35" i="30"/>
  <c r="L35" i="30"/>
  <c r="H36" i="30"/>
  <c r="L36" i="30"/>
  <c r="L37" i="30"/>
  <c r="P41" i="30"/>
  <c r="H58" i="30"/>
  <c r="J58" i="30"/>
  <c r="N58" i="30"/>
  <c r="H59" i="30"/>
  <c r="H87" i="30" s="1"/>
  <c r="J59" i="30"/>
  <c r="L59" i="30"/>
  <c r="N59" i="30"/>
  <c r="H60" i="30"/>
  <c r="J60" i="30"/>
  <c r="L60" i="30"/>
  <c r="N60" i="30"/>
  <c r="H61" i="30"/>
  <c r="J61" i="30"/>
  <c r="L61" i="30"/>
  <c r="N61" i="30"/>
  <c r="H62" i="30"/>
  <c r="J62" i="30"/>
  <c r="L62" i="30"/>
  <c r="N62" i="30"/>
  <c r="H63" i="30"/>
  <c r="J63" i="30"/>
  <c r="L63" i="30"/>
  <c r="N63" i="30"/>
  <c r="H64" i="30"/>
  <c r="J64" i="30"/>
  <c r="L64" i="30"/>
  <c r="N64" i="30"/>
  <c r="H65" i="30"/>
  <c r="J65" i="30"/>
  <c r="L65" i="30"/>
  <c r="N65" i="30"/>
  <c r="H66" i="30"/>
  <c r="J66" i="30"/>
  <c r="L66" i="30"/>
  <c r="N66" i="30"/>
  <c r="H67" i="30"/>
  <c r="J67" i="30"/>
  <c r="L67" i="30"/>
  <c r="N67" i="30"/>
  <c r="H68" i="30"/>
  <c r="J68" i="30"/>
  <c r="L68" i="30"/>
  <c r="N68" i="30"/>
  <c r="H69" i="30"/>
  <c r="J69" i="30"/>
  <c r="L69" i="30"/>
  <c r="N69" i="30"/>
  <c r="H70" i="30"/>
  <c r="J70" i="30"/>
  <c r="L70" i="30"/>
  <c r="N70" i="30"/>
  <c r="H71" i="30"/>
  <c r="J71" i="30"/>
  <c r="L71" i="30"/>
  <c r="N71" i="30"/>
  <c r="H72" i="30"/>
  <c r="J72" i="30"/>
  <c r="L72" i="30"/>
  <c r="N72" i="30"/>
  <c r="H73" i="30"/>
  <c r="J73" i="30"/>
  <c r="L73" i="30"/>
  <c r="N73" i="30"/>
  <c r="H74" i="30"/>
  <c r="J74" i="30"/>
  <c r="L74" i="30"/>
  <c r="N74" i="30"/>
  <c r="H75" i="30"/>
  <c r="J75" i="30"/>
  <c r="L75" i="30"/>
  <c r="N75" i="30"/>
  <c r="H76" i="30"/>
  <c r="J76" i="30"/>
  <c r="L76" i="30"/>
  <c r="N76" i="30"/>
  <c r="H77" i="30"/>
  <c r="J77" i="30"/>
  <c r="L77" i="30"/>
  <c r="N77" i="30"/>
  <c r="H78" i="30"/>
  <c r="J78" i="30"/>
  <c r="L78" i="30"/>
  <c r="N78" i="30"/>
  <c r="H79" i="30"/>
  <c r="J79" i="30"/>
  <c r="L79" i="30"/>
  <c r="N79" i="30"/>
  <c r="H80" i="30"/>
  <c r="J80" i="30"/>
  <c r="L80" i="30"/>
  <c r="N80" i="30"/>
  <c r="H81" i="30"/>
  <c r="J81" i="30"/>
  <c r="L81" i="30"/>
  <c r="N81" i="30"/>
  <c r="H82" i="30"/>
  <c r="J82" i="30"/>
  <c r="L82" i="30"/>
  <c r="N82" i="30"/>
  <c r="H83" i="30"/>
  <c r="J83" i="30"/>
  <c r="L83" i="30"/>
  <c r="N83" i="30"/>
  <c r="H84" i="30"/>
  <c r="J84" i="30"/>
  <c r="L84" i="30"/>
  <c r="N84" i="30"/>
  <c r="L85" i="30"/>
  <c r="L87" i="30" s="1"/>
  <c r="J87" i="30"/>
  <c r="N87" i="30"/>
  <c r="H108" i="30"/>
  <c r="H109" i="30"/>
  <c r="J109" i="30"/>
  <c r="L109" i="30"/>
  <c r="N109" i="30"/>
  <c r="H110" i="30"/>
  <c r="J110" i="30"/>
  <c r="L110" i="30"/>
  <c r="N110" i="30"/>
  <c r="H111" i="30"/>
  <c r="J111" i="30"/>
  <c r="L111" i="30"/>
  <c r="N111" i="30"/>
  <c r="H112" i="30"/>
  <c r="J112" i="30"/>
  <c r="L112" i="30"/>
  <c r="N112" i="30"/>
  <c r="H113" i="30"/>
  <c r="J113" i="30"/>
  <c r="L113" i="30"/>
  <c r="N113" i="30"/>
  <c r="H114" i="30"/>
  <c r="J114" i="30"/>
  <c r="L114" i="30"/>
  <c r="N114" i="30"/>
  <c r="H115" i="30"/>
  <c r="J115" i="30"/>
  <c r="L115" i="30"/>
  <c r="N115" i="30"/>
  <c r="H116" i="30"/>
  <c r="J116" i="30"/>
  <c r="L116" i="30"/>
  <c r="N116" i="30"/>
  <c r="H117" i="30"/>
  <c r="J117" i="30"/>
  <c r="L117" i="30"/>
  <c r="N117" i="30"/>
  <c r="H118" i="30"/>
  <c r="J118" i="30"/>
  <c r="L118" i="30"/>
  <c r="N118" i="30"/>
  <c r="H119" i="30"/>
  <c r="J119" i="30"/>
  <c r="L119" i="30"/>
  <c r="N119" i="30"/>
  <c r="H120" i="30"/>
  <c r="J120" i="30"/>
  <c r="L120" i="30"/>
  <c r="N120" i="30"/>
  <c r="H121" i="30"/>
  <c r="J121" i="30"/>
  <c r="L121" i="30"/>
  <c r="N121" i="30"/>
  <c r="H122" i="30"/>
  <c r="J122" i="30"/>
  <c r="L122" i="30"/>
  <c r="N122" i="30"/>
  <c r="H123" i="30"/>
  <c r="J123" i="30"/>
  <c r="L123" i="30"/>
  <c r="N123" i="30"/>
  <c r="H124" i="30"/>
  <c r="J124" i="30"/>
  <c r="L124" i="30"/>
  <c r="N124" i="30"/>
  <c r="H125" i="30"/>
  <c r="J125" i="30"/>
  <c r="L125" i="30"/>
  <c r="N125" i="30"/>
  <c r="H126" i="30"/>
  <c r="J126" i="30"/>
  <c r="L126" i="30"/>
  <c r="N126" i="30"/>
  <c r="H127" i="30"/>
  <c r="J127" i="30"/>
  <c r="L127" i="30"/>
  <c r="N127" i="30"/>
  <c r="H128" i="30"/>
  <c r="J128" i="30"/>
  <c r="L128" i="30"/>
  <c r="N128" i="30"/>
  <c r="H129" i="30"/>
  <c r="J129" i="30"/>
  <c r="L129" i="30"/>
  <c r="N129" i="30"/>
  <c r="H130" i="30"/>
  <c r="J130" i="30"/>
  <c r="L130" i="30"/>
  <c r="N130" i="30"/>
  <c r="H131" i="30"/>
  <c r="J131" i="30"/>
  <c r="L131" i="30"/>
  <c r="N131" i="30"/>
  <c r="H133" i="30"/>
  <c r="J133" i="30"/>
  <c r="L133" i="30"/>
  <c r="N133" i="30"/>
  <c r="H148" i="30"/>
  <c r="J148" i="30"/>
  <c r="L148" i="30"/>
  <c r="L179" i="30" s="1"/>
  <c r="N148" i="30"/>
  <c r="H149" i="30"/>
  <c r="J149" i="30"/>
  <c r="L149" i="30"/>
  <c r="N149" i="30"/>
  <c r="H150" i="30"/>
  <c r="J150" i="30"/>
  <c r="L150" i="30"/>
  <c r="N150" i="30"/>
  <c r="H151" i="30"/>
  <c r="J151" i="30"/>
  <c r="L151" i="30"/>
  <c r="N151" i="30"/>
  <c r="H152" i="30"/>
  <c r="J152" i="30"/>
  <c r="L152" i="30"/>
  <c r="N152" i="30"/>
  <c r="H153" i="30"/>
  <c r="J153" i="30"/>
  <c r="L153" i="30"/>
  <c r="N153" i="30"/>
  <c r="H154" i="30"/>
  <c r="J154" i="30"/>
  <c r="L154" i="30"/>
  <c r="N154" i="30"/>
  <c r="H155" i="30"/>
  <c r="J155" i="30"/>
  <c r="L155" i="30"/>
  <c r="N155" i="30"/>
  <c r="H156" i="30"/>
  <c r="J156" i="30"/>
  <c r="L156" i="30"/>
  <c r="N156" i="30"/>
  <c r="H157" i="30"/>
  <c r="J157" i="30"/>
  <c r="L157" i="30"/>
  <c r="N157" i="30"/>
  <c r="H158" i="30"/>
  <c r="J158" i="30"/>
  <c r="L158" i="30"/>
  <c r="N158" i="30"/>
  <c r="H159" i="30"/>
  <c r="J159" i="30"/>
  <c r="L159" i="30"/>
  <c r="N159" i="30"/>
  <c r="H160" i="30"/>
  <c r="J160" i="30"/>
  <c r="L160" i="30"/>
  <c r="N160" i="30"/>
  <c r="H161" i="30"/>
  <c r="J161" i="30"/>
  <c r="L161" i="30"/>
  <c r="N161" i="30"/>
  <c r="H162" i="30"/>
  <c r="J162" i="30"/>
  <c r="L162" i="30"/>
  <c r="N162" i="30"/>
  <c r="H163" i="30"/>
  <c r="J163" i="30"/>
  <c r="L163" i="30"/>
  <c r="N163" i="30"/>
  <c r="H164" i="30"/>
  <c r="J164" i="30"/>
  <c r="L164" i="30"/>
  <c r="N164" i="30"/>
  <c r="H165" i="30"/>
  <c r="J165" i="30"/>
  <c r="L165" i="30"/>
  <c r="N165" i="30"/>
  <c r="H166" i="30"/>
  <c r="J166" i="30"/>
  <c r="L166" i="30"/>
  <c r="N166" i="30"/>
  <c r="H167" i="30"/>
  <c r="J167" i="30"/>
  <c r="L167" i="30"/>
  <c r="N167" i="30"/>
  <c r="H168" i="30"/>
  <c r="J168" i="30"/>
  <c r="L168" i="30"/>
  <c r="N168" i="30"/>
  <c r="H169" i="30"/>
  <c r="J169" i="30"/>
  <c r="L169" i="30"/>
  <c r="N169" i="30"/>
  <c r="H170" i="30"/>
  <c r="J170" i="30"/>
  <c r="L170" i="30"/>
  <c r="N170" i="30"/>
  <c r="H171" i="30"/>
  <c r="J171" i="30"/>
  <c r="L171" i="30"/>
  <c r="N171" i="30"/>
  <c r="H172" i="30"/>
  <c r="J172" i="30"/>
  <c r="L172" i="30"/>
  <c r="N172" i="30"/>
  <c r="H173" i="30"/>
  <c r="J173" i="30"/>
  <c r="L173" i="30"/>
  <c r="N173" i="30"/>
  <c r="H174" i="30"/>
  <c r="J174" i="30"/>
  <c r="L174" i="30"/>
  <c r="N174" i="30"/>
  <c r="H175" i="30"/>
  <c r="J175" i="30"/>
  <c r="L175" i="30"/>
  <c r="N175" i="30"/>
  <c r="H176" i="30"/>
  <c r="J176" i="30"/>
  <c r="L176" i="30"/>
  <c r="N176" i="30"/>
  <c r="H177" i="30"/>
  <c r="J177" i="30"/>
  <c r="L177" i="30"/>
  <c r="N177" i="30"/>
  <c r="H178" i="30"/>
  <c r="H179" i="30"/>
  <c r="J179" i="30"/>
  <c r="N179" i="30"/>
  <c r="H195" i="30"/>
  <c r="J195" i="30"/>
  <c r="H196" i="30"/>
  <c r="J196" i="30"/>
  <c r="L196" i="30"/>
  <c r="N196" i="30"/>
  <c r="H197" i="30"/>
  <c r="J197" i="30"/>
  <c r="L197" i="30"/>
  <c r="N197" i="30"/>
  <c r="H198" i="30"/>
  <c r="J198" i="30"/>
  <c r="L198" i="30"/>
  <c r="N198" i="30"/>
  <c r="H199" i="30"/>
  <c r="J199" i="30"/>
  <c r="L199" i="30"/>
  <c r="N199" i="30"/>
  <c r="H200" i="30"/>
  <c r="J200" i="30"/>
  <c r="L200" i="30"/>
  <c r="N200" i="30"/>
  <c r="H201" i="30"/>
  <c r="J201" i="30"/>
  <c r="L201" i="30"/>
  <c r="N201" i="30"/>
  <c r="H202" i="30"/>
  <c r="J202" i="30"/>
  <c r="L202" i="30"/>
  <c r="N202" i="30"/>
  <c r="H203" i="30"/>
  <c r="J203" i="30"/>
  <c r="L203" i="30"/>
  <c r="N203" i="30"/>
  <c r="H204" i="30"/>
  <c r="J204" i="30"/>
  <c r="L204" i="30"/>
  <c r="N204" i="30"/>
  <c r="H205" i="30"/>
  <c r="J205" i="30"/>
  <c r="L205" i="30"/>
  <c r="N205" i="30"/>
  <c r="H206" i="30"/>
  <c r="J206" i="30"/>
  <c r="L206" i="30"/>
  <c r="N206" i="30"/>
  <c r="N174" i="29"/>
  <c r="L174" i="29"/>
  <c r="J174" i="29"/>
  <c r="H174" i="29"/>
  <c r="F174" i="29"/>
  <c r="N87" i="29"/>
  <c r="L87" i="29"/>
  <c r="J87" i="29"/>
  <c r="H87" i="29"/>
  <c r="F87" i="29"/>
  <c r="N39" i="29"/>
  <c r="L39" i="29"/>
  <c r="J39" i="29"/>
  <c r="H39" i="29"/>
  <c r="F39" i="29"/>
  <c r="G65" i="28"/>
  <c r="G38" i="28"/>
  <c r="O62" i="28"/>
  <c r="M62" i="28"/>
  <c r="K62" i="28"/>
  <c r="I62" i="28"/>
  <c r="E62" i="28"/>
  <c r="O61" i="28"/>
  <c r="M61" i="28"/>
  <c r="K61" i="28"/>
  <c r="I61" i="28"/>
  <c r="E61" i="28"/>
  <c r="O60" i="28"/>
  <c r="M60" i="28"/>
  <c r="K60" i="28"/>
  <c r="I60" i="28"/>
  <c r="E60" i="28"/>
  <c r="O59" i="28"/>
  <c r="M59" i="28"/>
  <c r="K59" i="28"/>
  <c r="I59" i="28"/>
  <c r="E59" i="28"/>
  <c r="O58" i="28"/>
  <c r="M58" i="28"/>
  <c r="K58" i="28"/>
  <c r="I58" i="28"/>
  <c r="E58" i="28"/>
  <c r="O57" i="28"/>
  <c r="M57" i="28"/>
  <c r="K57" i="28"/>
  <c r="I57" i="28"/>
  <c r="E57" i="28"/>
  <c r="O56" i="28"/>
  <c r="M56" i="28"/>
  <c r="K56" i="28"/>
  <c r="I56" i="28"/>
  <c r="E56" i="28"/>
  <c r="O36" i="28"/>
  <c r="M36" i="28"/>
  <c r="K36" i="28"/>
  <c r="I36" i="28"/>
  <c r="E36" i="28"/>
  <c r="O35" i="28"/>
  <c r="M35" i="28"/>
  <c r="K35" i="28"/>
  <c r="I35" i="28"/>
  <c r="E35" i="28"/>
  <c r="O34" i="28"/>
  <c r="M34" i="28"/>
  <c r="K34" i="28"/>
  <c r="I34" i="28"/>
  <c r="O33" i="28"/>
  <c r="M33" i="28"/>
  <c r="K33" i="28"/>
  <c r="I33" i="28"/>
  <c r="E33" i="28"/>
  <c r="O32" i="28"/>
  <c r="M32" i="28"/>
  <c r="K32" i="28"/>
  <c r="I32" i="28"/>
  <c r="E32" i="28"/>
  <c r="O31" i="28"/>
  <c r="M31" i="28"/>
  <c r="K31" i="28"/>
  <c r="I31" i="28"/>
  <c r="E31" i="28"/>
  <c r="O30" i="28"/>
  <c r="M30" i="28"/>
  <c r="K30" i="28"/>
  <c r="I30" i="28"/>
  <c r="E30" i="28"/>
  <c r="O29" i="28"/>
  <c r="M29" i="28"/>
  <c r="K29" i="28"/>
  <c r="I29" i="28"/>
  <c r="E29" i="28"/>
  <c r="O28" i="28"/>
  <c r="M28" i="28"/>
  <c r="K28" i="28"/>
  <c r="I28" i="28"/>
  <c r="E28" i="28"/>
  <c r="O27" i="28"/>
  <c r="M27" i="28"/>
  <c r="K27" i="28"/>
  <c r="I27" i="28"/>
  <c r="E27" i="28"/>
  <c r="O26" i="28"/>
  <c r="M26" i="28"/>
  <c r="K26" i="28"/>
  <c r="I26" i="28"/>
  <c r="E26" i="28"/>
  <c r="O25" i="28"/>
  <c r="M25" i="28"/>
  <c r="K25" i="28"/>
  <c r="I25" i="28"/>
  <c r="E25" i="28"/>
  <c r="O24" i="28"/>
  <c r="M24" i="28"/>
  <c r="K24" i="28"/>
  <c r="I24" i="28"/>
  <c r="E24" i="28"/>
  <c r="O23" i="28"/>
  <c r="M23" i="28"/>
  <c r="K23" i="28"/>
  <c r="I23" i="28"/>
  <c r="E23" i="28"/>
  <c r="O22" i="28"/>
  <c r="M22" i="28"/>
  <c r="K22" i="28"/>
  <c r="I22" i="28"/>
  <c r="E22" i="28"/>
  <c r="O21" i="28"/>
  <c r="M21" i="28"/>
  <c r="K21" i="28"/>
  <c r="I21" i="28"/>
  <c r="E21" i="28"/>
  <c r="O20" i="28"/>
  <c r="M20" i="28"/>
  <c r="K20" i="28"/>
  <c r="I20" i="28"/>
  <c r="E20" i="28"/>
  <c r="O19" i="28"/>
  <c r="M19" i="28"/>
  <c r="K19" i="28"/>
  <c r="I19" i="28"/>
  <c r="E19" i="28"/>
  <c r="O18" i="28"/>
  <c r="M18" i="28"/>
  <c r="K18" i="28"/>
  <c r="I18" i="28"/>
  <c r="E18" i="28"/>
  <c r="O17" i="28"/>
  <c r="M17" i="28"/>
  <c r="K17" i="28"/>
  <c r="I17" i="28"/>
  <c r="E17" i="28"/>
  <c r="O16" i="28"/>
  <c r="M16" i="28"/>
  <c r="K16" i="28"/>
  <c r="I16" i="28"/>
  <c r="E16" i="28"/>
  <c r="O15" i="28"/>
  <c r="M15" i="28"/>
  <c r="K15" i="28"/>
  <c r="I15" i="28"/>
  <c r="E15" i="28"/>
  <c r="O14" i="28"/>
  <c r="M14" i="28"/>
  <c r="K14" i="28"/>
  <c r="I14" i="28"/>
  <c r="E14" i="28"/>
  <c r="O13" i="28"/>
  <c r="M13" i="28"/>
  <c r="K13" i="28"/>
  <c r="I13" i="28"/>
  <c r="E13" i="28"/>
  <c r="O12" i="28"/>
  <c r="M12" i="28"/>
  <c r="K12" i="28"/>
  <c r="I12" i="28"/>
  <c r="E12" i="28"/>
  <c r="O11" i="28"/>
  <c r="M11" i="28"/>
  <c r="K11" i="28"/>
  <c r="I11" i="28"/>
  <c r="E11" i="28"/>
  <c r="G21" i="28" l="1"/>
  <c r="G58" i="28"/>
  <c r="G59" i="28"/>
  <c r="G56" i="28"/>
  <c r="G60" i="28"/>
  <c r="G57" i="28"/>
  <c r="G62" i="28"/>
  <c r="G15" i="28"/>
  <c r="G11" i="28"/>
  <c r="G61" i="28"/>
  <c r="G29" i="28"/>
  <c r="G33" i="28"/>
  <c r="G12" i="28"/>
  <c r="G19" i="28"/>
  <c r="G22" i="28"/>
  <c r="G27" i="28"/>
  <c r="G30" i="28"/>
  <c r="G31" i="28"/>
  <c r="G13" i="28"/>
  <c r="G17" i="28"/>
  <c r="G23" i="28"/>
  <c r="G24" i="28"/>
  <c r="G25" i="28"/>
  <c r="G32" i="28"/>
  <c r="G18" i="28"/>
  <c r="G20" i="28"/>
  <c r="G28" i="28"/>
  <c r="G35" i="28"/>
  <c r="G16" i="28"/>
  <c r="G26" i="28"/>
  <c r="G36" i="28"/>
  <c r="G14" i="28"/>
  <c r="G34" i="28"/>
  <c r="N106" i="27"/>
  <c r="L106" i="27"/>
  <c r="I106" i="27"/>
  <c r="G106" i="27"/>
  <c r="N105" i="27"/>
  <c r="L105" i="27"/>
  <c r="I105" i="27"/>
  <c r="G105" i="27"/>
  <c r="N104" i="27"/>
  <c r="L104" i="27"/>
  <c r="I104" i="27"/>
  <c r="G104" i="27"/>
  <c r="N103" i="27"/>
  <c r="L103" i="27"/>
  <c r="I103" i="27"/>
  <c r="G103" i="27"/>
  <c r="N102" i="27"/>
  <c r="I102" i="27"/>
  <c r="G102" i="27"/>
  <c r="N101" i="27"/>
  <c r="I101" i="27"/>
  <c r="G101" i="27"/>
  <c r="L101" i="27" s="1"/>
  <c r="N100" i="27"/>
  <c r="I100" i="27"/>
  <c r="G100" i="27"/>
  <c r="L100" i="27" s="1"/>
  <c r="N99" i="27"/>
  <c r="I99" i="27"/>
  <c r="G99" i="27"/>
  <c r="L99" i="27" s="1"/>
  <c r="N98" i="27"/>
  <c r="I98" i="27"/>
  <c r="G98" i="27"/>
  <c r="L98" i="27" s="1"/>
  <c r="N97" i="27"/>
  <c r="I97" i="27"/>
  <c r="G97" i="27"/>
  <c r="L97" i="27" s="1"/>
  <c r="N96" i="27"/>
  <c r="I96" i="27"/>
  <c r="G96" i="27"/>
  <c r="L96" i="27" s="1"/>
  <c r="N95" i="27"/>
  <c r="I95" i="27"/>
  <c r="G95" i="27"/>
  <c r="L95" i="27" s="1"/>
  <c r="N94" i="27"/>
  <c r="I94" i="27"/>
  <c r="G94" i="27"/>
  <c r="L94" i="27" s="1"/>
  <c r="N93" i="27"/>
  <c r="I93" i="27"/>
  <c r="G93" i="27"/>
  <c r="L93" i="27" s="1"/>
  <c r="N92" i="27"/>
  <c r="I92" i="27"/>
  <c r="G92" i="27"/>
  <c r="L92" i="27" s="1"/>
  <c r="N91" i="27"/>
  <c r="I91" i="27"/>
  <c r="G91" i="27"/>
  <c r="L91" i="27" s="1"/>
  <c r="N90" i="27"/>
  <c r="I90" i="27"/>
  <c r="G90" i="27"/>
  <c r="L90" i="27" s="1"/>
  <c r="N89" i="27"/>
  <c r="I89" i="27"/>
  <c r="G89" i="27"/>
  <c r="L89" i="27" s="1"/>
  <c r="N88" i="27"/>
  <c r="I88" i="27"/>
  <c r="G88" i="27"/>
  <c r="L88" i="27" s="1"/>
  <c r="N87" i="27"/>
  <c r="I87" i="27"/>
  <c r="G87" i="27"/>
  <c r="L87" i="27" s="1"/>
  <c r="N86" i="27"/>
  <c r="I86" i="27"/>
  <c r="G86" i="27"/>
  <c r="L86" i="27" s="1"/>
  <c r="N85" i="27"/>
  <c r="I85" i="27"/>
  <c r="G85" i="27"/>
  <c r="L85" i="27" s="1"/>
  <c r="N84" i="27"/>
  <c r="I84" i="27"/>
  <c r="G84" i="27"/>
  <c r="L84" i="27" s="1"/>
  <c r="N83" i="27"/>
  <c r="I83" i="27"/>
  <c r="G83" i="27"/>
  <c r="L83" i="27" s="1"/>
  <c r="N82" i="27"/>
  <c r="I82" i="27"/>
  <c r="G82" i="27"/>
  <c r="L82" i="27" s="1"/>
  <c r="N81" i="27"/>
  <c r="I81" i="27"/>
  <c r="G81" i="27"/>
  <c r="L81" i="27" s="1"/>
  <c r="N80" i="27"/>
  <c r="I80" i="27"/>
  <c r="G80" i="27"/>
  <c r="L80" i="27" s="1"/>
  <c r="N79" i="27"/>
  <c r="I79" i="27"/>
  <c r="G79" i="27"/>
  <c r="L79" i="27" s="1"/>
  <c r="N78" i="27"/>
  <c r="I78" i="27"/>
  <c r="G78" i="27"/>
  <c r="L78" i="27" s="1"/>
  <c r="N77" i="27"/>
  <c r="I77" i="27"/>
  <c r="G77" i="27"/>
  <c r="L77" i="27" s="1"/>
  <c r="N76" i="27"/>
  <c r="I76" i="27"/>
  <c r="G76" i="27"/>
  <c r="L76" i="27" s="1"/>
  <c r="N75" i="27"/>
  <c r="I75" i="27"/>
  <c r="G75" i="27"/>
  <c r="L75" i="27" s="1"/>
  <c r="N74" i="27"/>
  <c r="I74" i="27"/>
  <c r="G74" i="27"/>
  <c r="L74" i="27" s="1"/>
  <c r="N73" i="27"/>
  <c r="I73" i="27"/>
  <c r="G73" i="27"/>
  <c r="L73" i="27" s="1"/>
  <c r="N72" i="27"/>
  <c r="I72" i="27"/>
  <c r="G72" i="27"/>
  <c r="L72" i="27" s="1"/>
  <c r="N71" i="27"/>
  <c r="I71" i="27"/>
  <c r="G71" i="27"/>
  <c r="L71" i="27" s="1"/>
  <c r="N70" i="27"/>
  <c r="I70" i="27"/>
  <c r="G70" i="27"/>
  <c r="L70" i="27" s="1"/>
  <c r="N69" i="27"/>
  <c r="I69" i="27"/>
  <c r="G69" i="27"/>
  <c r="L69" i="27" s="1"/>
  <c r="N68" i="27"/>
  <c r="I68" i="27"/>
  <c r="G68" i="27"/>
  <c r="L68" i="27" s="1"/>
  <c r="N67" i="27"/>
  <c r="I67" i="27"/>
  <c r="G67" i="27"/>
  <c r="L67" i="27" s="1"/>
  <c r="N66" i="27"/>
  <c r="I66" i="27"/>
  <c r="G66" i="27"/>
  <c r="L66" i="27" s="1"/>
  <c r="N65" i="27"/>
  <c r="I65" i="27"/>
  <c r="G65" i="27"/>
  <c r="L65" i="27" s="1"/>
  <c r="N64" i="27"/>
  <c r="I64" i="27"/>
  <c r="G64" i="27"/>
  <c r="L64" i="27" s="1"/>
  <c r="N63" i="27"/>
  <c r="I63" i="27"/>
  <c r="G63" i="27"/>
  <c r="L63" i="27" s="1"/>
  <c r="N62" i="27"/>
  <c r="I62" i="27"/>
  <c r="G62" i="27"/>
  <c r="L62" i="27" s="1"/>
  <c r="N61" i="27"/>
  <c r="I61" i="27"/>
  <c r="G61" i="27"/>
  <c r="L61" i="27" s="1"/>
  <c r="N60" i="27"/>
  <c r="I60" i="27"/>
  <c r="G60" i="27"/>
  <c r="L60" i="27" s="1"/>
  <c r="N59" i="27"/>
  <c r="I59" i="27"/>
  <c r="G59" i="27"/>
  <c r="L59" i="27" s="1"/>
  <c r="N58" i="27"/>
  <c r="I58" i="27"/>
  <c r="G58" i="27"/>
  <c r="L58" i="27" s="1"/>
  <c r="N57" i="27"/>
  <c r="I57" i="27"/>
  <c r="G57" i="27"/>
  <c r="L57" i="27" s="1"/>
  <c r="N56" i="27"/>
  <c r="I56" i="27"/>
  <c r="G56" i="27"/>
  <c r="L56" i="27" s="1"/>
  <c r="N55" i="27"/>
  <c r="I55" i="27"/>
  <c r="G55" i="27"/>
  <c r="L55" i="27" s="1"/>
  <c r="N54" i="27"/>
  <c r="I54" i="27"/>
  <c r="G54" i="27"/>
  <c r="L54" i="27" s="1"/>
  <c r="N53" i="27"/>
  <c r="I53" i="27"/>
  <c r="G53" i="27"/>
  <c r="L53" i="27" s="1"/>
  <c r="N52" i="27"/>
  <c r="I52" i="27"/>
  <c r="G52" i="27"/>
  <c r="L52" i="27" s="1"/>
  <c r="N51" i="27"/>
  <c r="I51" i="27"/>
  <c r="G51" i="27"/>
  <c r="L51" i="27" s="1"/>
  <c r="N50" i="27"/>
  <c r="I50" i="27"/>
  <c r="G50" i="27"/>
  <c r="L50" i="27" s="1"/>
  <c r="N49" i="27"/>
  <c r="I49" i="27"/>
  <c r="G49" i="27"/>
  <c r="L49" i="27" s="1"/>
  <c r="N48" i="27"/>
  <c r="I48" i="27"/>
  <c r="G48" i="27"/>
  <c r="L48" i="27" s="1"/>
  <c r="N47" i="27"/>
  <c r="I47" i="27"/>
  <c r="G47" i="27"/>
  <c r="L47" i="27" s="1"/>
  <c r="N46" i="27"/>
  <c r="I46" i="27"/>
  <c r="G46" i="27"/>
  <c r="L46" i="27" s="1"/>
  <c r="N45" i="27"/>
  <c r="I45" i="27"/>
  <c r="G45" i="27"/>
  <c r="L45" i="27" s="1"/>
  <c r="N44" i="27"/>
  <c r="I44" i="27"/>
  <c r="G44" i="27"/>
  <c r="L44" i="27" s="1"/>
  <c r="N43" i="27"/>
  <c r="I43" i="27"/>
  <c r="G43" i="27"/>
  <c r="L43" i="27" s="1"/>
  <c r="N42" i="27"/>
  <c r="I42" i="27"/>
  <c r="G42" i="27"/>
  <c r="L42" i="27" s="1"/>
  <c r="N41" i="27"/>
  <c r="I41" i="27"/>
  <c r="G41" i="27"/>
  <c r="L41" i="27" s="1"/>
  <c r="N40" i="27"/>
  <c r="I40" i="27"/>
  <c r="G40" i="27"/>
  <c r="L40" i="27" s="1"/>
  <c r="N39" i="27"/>
  <c r="I39" i="27"/>
  <c r="G39" i="27"/>
  <c r="L39" i="27" s="1"/>
  <c r="N38" i="27"/>
  <c r="I38" i="27"/>
  <c r="G38" i="27"/>
  <c r="L38" i="27" s="1"/>
  <c r="N37" i="27"/>
  <c r="I37" i="27"/>
  <c r="G37" i="27"/>
  <c r="L37" i="27" s="1"/>
  <c r="N36" i="27"/>
  <c r="I36" i="27"/>
  <c r="G36" i="27"/>
  <c r="L36" i="27" s="1"/>
  <c r="N35" i="27"/>
  <c r="I35" i="27"/>
  <c r="G35" i="27"/>
  <c r="L35" i="27" s="1"/>
  <c r="N34" i="27"/>
  <c r="I34" i="27"/>
  <c r="G34" i="27"/>
  <c r="L34" i="27" s="1"/>
  <c r="N33" i="27"/>
  <c r="I33" i="27"/>
  <c r="G33" i="27"/>
  <c r="L33" i="27" s="1"/>
  <c r="N32" i="27"/>
  <c r="I32" i="27"/>
  <c r="G32" i="27"/>
  <c r="L32" i="27" s="1"/>
  <c r="N31" i="27"/>
  <c r="I31" i="27"/>
  <c r="G31" i="27"/>
  <c r="L31" i="27" s="1"/>
  <c r="N30" i="27"/>
  <c r="I30" i="27"/>
  <c r="G30" i="27"/>
  <c r="L30" i="27" s="1"/>
  <c r="N29" i="27"/>
  <c r="I29" i="27"/>
  <c r="G29" i="27"/>
  <c r="L29" i="27" s="1"/>
  <c r="N28" i="27"/>
  <c r="I28" i="27"/>
  <c r="G28" i="27"/>
  <c r="L28" i="27" s="1"/>
  <c r="N27" i="27"/>
  <c r="I27" i="27"/>
  <c r="G27" i="27"/>
  <c r="L27" i="27" s="1"/>
  <c r="N26" i="27"/>
  <c r="I26" i="27"/>
  <c r="G26" i="27"/>
  <c r="L26" i="27" s="1"/>
  <c r="N25" i="27"/>
  <c r="I25" i="27"/>
  <c r="G25" i="27"/>
  <c r="L25" i="27" s="1"/>
  <c r="N24" i="27"/>
  <c r="I24" i="27"/>
  <c r="G24" i="27"/>
  <c r="L24" i="27" s="1"/>
  <c r="N23" i="27"/>
  <c r="I23" i="27"/>
  <c r="G23" i="27"/>
  <c r="L23" i="27" s="1"/>
  <c r="N22" i="27"/>
  <c r="I22" i="27"/>
  <c r="G22" i="27"/>
  <c r="L22" i="27" s="1"/>
  <c r="N21" i="27"/>
  <c r="I21" i="27"/>
  <c r="G21" i="27"/>
  <c r="L21" i="27" s="1"/>
  <c r="N20" i="27"/>
  <c r="I20" i="27"/>
  <c r="G20" i="27"/>
  <c r="L20" i="27" s="1"/>
  <c r="N19" i="27"/>
  <c r="I19" i="27"/>
  <c r="G19" i="27"/>
  <c r="L19" i="27" s="1"/>
  <c r="N18" i="27"/>
  <c r="I18" i="27"/>
  <c r="G18" i="27"/>
  <c r="L18" i="27" s="1"/>
  <c r="N17" i="27"/>
  <c r="I17" i="27"/>
  <c r="G17" i="27"/>
  <c r="L17" i="27" s="1"/>
  <c r="N16" i="27"/>
  <c r="L16" i="27"/>
  <c r="I16" i="27"/>
  <c r="G16" i="27"/>
  <c r="N15" i="27"/>
  <c r="L15" i="27"/>
  <c r="I15" i="27"/>
  <c r="G15" i="27"/>
  <c r="N14" i="27"/>
  <c r="L14" i="27"/>
  <c r="I14" i="27"/>
  <c r="G14" i="27"/>
  <c r="N13" i="27"/>
  <c r="L13" i="27"/>
  <c r="I13" i="27"/>
  <c r="G13" i="27"/>
  <c r="N12" i="27"/>
  <c r="L12" i="27"/>
  <c r="I12" i="27"/>
  <c r="G12" i="27"/>
  <c r="N11" i="27"/>
  <c r="L11" i="27"/>
  <c r="L107" i="27" s="1"/>
  <c r="I11" i="27"/>
  <c r="G11" i="27"/>
  <c r="O112" i="26"/>
  <c r="M112" i="26"/>
  <c r="K112" i="26"/>
  <c r="I112" i="26"/>
  <c r="G112" i="26"/>
  <c r="O111" i="26"/>
  <c r="M111" i="26"/>
  <c r="K111" i="26"/>
  <c r="I111" i="26"/>
  <c r="G111" i="26"/>
  <c r="O110" i="26"/>
  <c r="M110" i="26"/>
  <c r="K110" i="26"/>
  <c r="I110" i="26"/>
  <c r="G110" i="26"/>
  <c r="O109" i="26"/>
  <c r="M109" i="26"/>
  <c r="K109" i="26"/>
  <c r="I109" i="26"/>
  <c r="G109" i="26"/>
  <c r="O108" i="26"/>
  <c r="M108" i="26"/>
  <c r="K108" i="26"/>
  <c r="I108" i="26"/>
  <c r="G108" i="26"/>
  <c r="O107" i="26"/>
  <c r="M107" i="26"/>
  <c r="K107" i="26"/>
  <c r="I107" i="26"/>
  <c r="G107" i="26"/>
  <c r="O106" i="26"/>
  <c r="M106" i="26"/>
  <c r="K106" i="26"/>
  <c r="I106" i="26"/>
  <c r="G106" i="26"/>
  <c r="O105" i="26"/>
  <c r="M105" i="26"/>
  <c r="K105" i="26"/>
  <c r="I105" i="26"/>
  <c r="G105" i="26"/>
  <c r="O104" i="26"/>
  <c r="M104" i="26"/>
  <c r="K104" i="26"/>
  <c r="I104" i="26"/>
  <c r="G104" i="26"/>
  <c r="O103" i="26"/>
  <c r="M103" i="26"/>
  <c r="K103" i="26"/>
  <c r="I103" i="26"/>
  <c r="G103" i="26"/>
  <c r="O102" i="26"/>
  <c r="M102" i="26"/>
  <c r="K102" i="26"/>
  <c r="I102" i="26"/>
  <c r="G102" i="26"/>
  <c r="O101" i="26"/>
  <c r="M101" i="26"/>
  <c r="K101" i="26"/>
  <c r="I101" i="26"/>
  <c r="G101" i="26"/>
  <c r="O100" i="26"/>
  <c r="M100" i="26"/>
  <c r="K100" i="26"/>
  <c r="I100" i="26"/>
  <c r="G100" i="26"/>
  <c r="O99" i="26"/>
  <c r="M99" i="26"/>
  <c r="K99" i="26"/>
  <c r="I99" i="26"/>
  <c r="G99" i="26"/>
  <c r="O98" i="26"/>
  <c r="M98" i="26"/>
  <c r="K98" i="26"/>
  <c r="I98" i="26"/>
  <c r="G98" i="26"/>
  <c r="O97" i="26"/>
  <c r="M97" i="26"/>
  <c r="K97" i="26"/>
  <c r="I97" i="26"/>
  <c r="G97" i="26"/>
  <c r="O96" i="26"/>
  <c r="M96" i="26"/>
  <c r="K96" i="26"/>
  <c r="I96" i="26"/>
  <c r="G96" i="26"/>
  <c r="O95" i="26"/>
  <c r="M95" i="26"/>
  <c r="K95" i="26"/>
  <c r="I95" i="26"/>
  <c r="G95" i="26"/>
  <c r="O94" i="26"/>
  <c r="M94" i="26"/>
  <c r="K94" i="26"/>
  <c r="I94" i="26"/>
  <c r="G94" i="26"/>
  <c r="O93" i="26"/>
  <c r="M93" i="26"/>
  <c r="K93" i="26"/>
  <c r="I93" i="26"/>
  <c r="G93" i="26"/>
  <c r="O92" i="26"/>
  <c r="M92" i="26"/>
  <c r="K92" i="26"/>
  <c r="I92" i="26"/>
  <c r="G92" i="26"/>
  <c r="O91" i="26"/>
  <c r="M91" i="26"/>
  <c r="K91" i="26"/>
  <c r="I91" i="26"/>
  <c r="G91" i="26"/>
  <c r="O90" i="26"/>
  <c r="M90" i="26"/>
  <c r="K90" i="26"/>
  <c r="I90" i="26"/>
  <c r="G90" i="26"/>
  <c r="O89" i="26"/>
  <c r="M89" i="26"/>
  <c r="K89" i="26"/>
  <c r="I89" i="26"/>
  <c r="G89" i="26"/>
  <c r="O88" i="26"/>
  <c r="M88" i="26"/>
  <c r="K88" i="26"/>
  <c r="I88" i="26"/>
  <c r="G88" i="26"/>
  <c r="O87" i="26"/>
  <c r="M87" i="26"/>
  <c r="K87" i="26"/>
  <c r="I87" i="26"/>
  <c r="G87" i="26"/>
  <c r="O86" i="26"/>
  <c r="M86" i="26"/>
  <c r="K86" i="26"/>
  <c r="I86" i="26"/>
  <c r="G86" i="26"/>
  <c r="O85" i="26"/>
  <c r="M85" i="26"/>
  <c r="K85" i="26"/>
  <c r="I85" i="26"/>
  <c r="G85" i="26"/>
  <c r="O84" i="26"/>
  <c r="M84" i="26"/>
  <c r="K84" i="26"/>
  <c r="I84" i="26"/>
  <c r="G84" i="26"/>
  <c r="O83" i="26"/>
  <c r="M83" i="26"/>
  <c r="K83" i="26"/>
  <c r="I83" i="26"/>
  <c r="G83" i="26"/>
  <c r="O82" i="26"/>
  <c r="M82" i="26"/>
  <c r="K82" i="26"/>
  <c r="I82" i="26"/>
  <c r="G82" i="26"/>
  <c r="O81" i="26"/>
  <c r="M81" i="26"/>
  <c r="K81" i="26"/>
  <c r="I81" i="26"/>
  <c r="G81" i="26"/>
  <c r="O80" i="26"/>
  <c r="M80" i="26"/>
  <c r="K80" i="26"/>
  <c r="I80" i="26"/>
  <c r="G80" i="26"/>
  <c r="O79" i="26"/>
  <c r="M79" i="26"/>
  <c r="K79" i="26"/>
  <c r="I79" i="26"/>
  <c r="G79" i="26"/>
  <c r="O78" i="26"/>
  <c r="M78" i="26"/>
  <c r="K78" i="26"/>
  <c r="I78" i="26"/>
  <c r="G78" i="26"/>
  <c r="O77" i="26"/>
  <c r="M77" i="26"/>
  <c r="K77" i="26"/>
  <c r="I77" i="26"/>
  <c r="G77" i="26"/>
  <c r="O76" i="26"/>
  <c r="M76" i="26"/>
  <c r="K76" i="26"/>
  <c r="I76" i="26"/>
  <c r="G76" i="26"/>
  <c r="O75" i="26"/>
  <c r="M75" i="26"/>
  <c r="K75" i="26"/>
  <c r="I75" i="26"/>
  <c r="G75" i="26"/>
  <c r="O74" i="26"/>
  <c r="M74" i="26"/>
  <c r="K74" i="26"/>
  <c r="I74" i="26"/>
  <c r="G74" i="26"/>
  <c r="O73" i="26"/>
  <c r="M73" i="26"/>
  <c r="K73" i="26"/>
  <c r="I73" i="26"/>
  <c r="G73" i="26"/>
  <c r="O72" i="26"/>
  <c r="M72" i="26"/>
  <c r="K72" i="26"/>
  <c r="I72" i="26"/>
  <c r="G72" i="26"/>
  <c r="O71" i="26"/>
  <c r="M71" i="26"/>
  <c r="K71" i="26"/>
  <c r="I71" i="26"/>
  <c r="G71" i="26"/>
  <c r="O70" i="26"/>
  <c r="M70" i="26"/>
  <c r="K70" i="26"/>
  <c r="I70" i="26"/>
  <c r="G70" i="26"/>
  <c r="O69" i="26"/>
  <c r="M69" i="26"/>
  <c r="K69" i="26"/>
  <c r="I69" i="26"/>
  <c r="G69" i="26"/>
  <c r="O68" i="26"/>
  <c r="M68" i="26"/>
  <c r="K68" i="26"/>
  <c r="I68" i="26"/>
  <c r="G68" i="26"/>
  <c r="O67" i="26"/>
  <c r="M67" i="26"/>
  <c r="K67" i="26"/>
  <c r="I67" i="26"/>
  <c r="G67" i="26"/>
  <c r="O66" i="26"/>
  <c r="M66" i="26"/>
  <c r="K66" i="26"/>
  <c r="I66" i="26"/>
  <c r="G66" i="26"/>
  <c r="O65" i="26"/>
  <c r="M65" i="26"/>
  <c r="K65" i="26"/>
  <c r="I65" i="26"/>
  <c r="G65" i="26"/>
  <c r="O64" i="26"/>
  <c r="M64" i="26"/>
  <c r="K64" i="26"/>
  <c r="I64" i="26"/>
  <c r="G64" i="26"/>
  <c r="O63" i="26"/>
  <c r="M63" i="26"/>
  <c r="K63" i="26"/>
  <c r="I63" i="26"/>
  <c r="G63" i="26"/>
  <c r="O62" i="26"/>
  <c r="M62" i="26"/>
  <c r="K62" i="26"/>
  <c r="I62" i="26"/>
  <c r="G62" i="26"/>
  <c r="O61" i="26"/>
  <c r="M61" i="26"/>
  <c r="K61" i="26"/>
  <c r="I61" i="26"/>
  <c r="G61" i="26"/>
  <c r="O60" i="26"/>
  <c r="M60" i="26"/>
  <c r="K60" i="26"/>
  <c r="I60" i="26"/>
  <c r="G60" i="26"/>
  <c r="O59" i="26"/>
  <c r="M59" i="26"/>
  <c r="K59" i="26"/>
  <c r="I59" i="26"/>
  <c r="G59" i="26"/>
  <c r="O58" i="26"/>
  <c r="M58" i="26"/>
  <c r="K58" i="26"/>
  <c r="I58" i="26"/>
  <c r="G58" i="26"/>
  <c r="O57" i="26"/>
  <c r="M57" i="26"/>
  <c r="K57" i="26"/>
  <c r="I57" i="26"/>
  <c r="G57" i="26"/>
  <c r="O56" i="26"/>
  <c r="M56" i="26"/>
  <c r="K56" i="26"/>
  <c r="I56" i="26"/>
  <c r="G56" i="26"/>
  <c r="O55" i="26"/>
  <c r="M55" i="26"/>
  <c r="K55" i="26"/>
  <c r="I55" i="26"/>
  <c r="G55" i="26"/>
  <c r="O54" i="26"/>
  <c r="M54" i="26"/>
  <c r="K54" i="26"/>
  <c r="I54" i="26"/>
  <c r="G54" i="26"/>
  <c r="O53" i="26"/>
  <c r="M53" i="26"/>
  <c r="K53" i="26"/>
  <c r="I53" i="26"/>
  <c r="G53" i="26"/>
  <c r="O52" i="26"/>
  <c r="M52" i="26"/>
  <c r="K52" i="26"/>
  <c r="I52" i="26"/>
  <c r="G52" i="26"/>
  <c r="O51" i="26"/>
  <c r="M51" i="26"/>
  <c r="K51" i="26"/>
  <c r="I51" i="26"/>
  <c r="G51" i="26"/>
  <c r="O50" i="26"/>
  <c r="M50" i="26"/>
  <c r="K50" i="26"/>
  <c r="I50" i="26"/>
  <c r="G50" i="26"/>
  <c r="O49" i="26"/>
  <c r="M49" i="26"/>
  <c r="K49" i="26"/>
  <c r="I49" i="26"/>
  <c r="G49" i="26"/>
  <c r="O48" i="26"/>
  <c r="M48" i="26"/>
  <c r="K48" i="26"/>
  <c r="I48" i="26"/>
  <c r="G48" i="26"/>
  <c r="O47" i="26"/>
  <c r="M47" i="26"/>
  <c r="K47" i="26"/>
  <c r="I47" i="26"/>
  <c r="G47" i="26"/>
  <c r="O46" i="26"/>
  <c r="M46" i="26"/>
  <c r="K46" i="26"/>
  <c r="I46" i="26"/>
  <c r="G46" i="26"/>
  <c r="O45" i="26"/>
  <c r="M45" i="26"/>
  <c r="K45" i="26"/>
  <c r="I45" i="26"/>
  <c r="G45" i="26"/>
  <c r="O44" i="26"/>
  <c r="M44" i="26"/>
  <c r="K44" i="26"/>
  <c r="I44" i="26"/>
  <c r="G44" i="26"/>
  <c r="O43" i="26"/>
  <c r="M43" i="26"/>
  <c r="K43" i="26"/>
  <c r="I43" i="26"/>
  <c r="G43" i="26"/>
  <c r="O42" i="26"/>
  <c r="M42" i="26"/>
  <c r="K42" i="26"/>
  <c r="I42" i="26"/>
  <c r="G42" i="26"/>
  <c r="O41" i="26"/>
  <c r="M41" i="26"/>
  <c r="K41" i="26"/>
  <c r="I41" i="26"/>
  <c r="G41" i="26"/>
  <c r="O40" i="26"/>
  <c r="M40" i="26"/>
  <c r="K40" i="26"/>
  <c r="I40" i="26"/>
  <c r="G40" i="26"/>
  <c r="O39" i="26"/>
  <c r="M39" i="26"/>
  <c r="K39" i="26"/>
  <c r="I39" i="26"/>
  <c r="G39" i="26"/>
  <c r="O38" i="26"/>
  <c r="M38" i="26"/>
  <c r="K38" i="26"/>
  <c r="I38" i="26"/>
  <c r="G38" i="26"/>
  <c r="O37" i="26"/>
  <c r="M37" i="26"/>
  <c r="K37" i="26"/>
  <c r="I37" i="26"/>
  <c r="G37" i="26"/>
  <c r="O36" i="26"/>
  <c r="M36" i="26"/>
  <c r="K36" i="26"/>
  <c r="I36" i="26"/>
  <c r="G36" i="26"/>
  <c r="O35" i="26"/>
  <c r="M35" i="26"/>
  <c r="K35" i="26"/>
  <c r="I35" i="26"/>
  <c r="G35" i="26"/>
  <c r="O34" i="26"/>
  <c r="M34" i="26"/>
  <c r="K34" i="26"/>
  <c r="I34" i="26"/>
  <c r="G34" i="26"/>
  <c r="O33" i="26"/>
  <c r="M33" i="26"/>
  <c r="K33" i="26"/>
  <c r="I33" i="26"/>
  <c r="G33" i="26"/>
  <c r="O32" i="26"/>
  <c r="M32" i="26"/>
  <c r="K32" i="26"/>
  <c r="I32" i="26"/>
  <c r="G32" i="26"/>
  <c r="O31" i="26"/>
  <c r="M31" i="26"/>
  <c r="K31" i="26"/>
  <c r="I31" i="26"/>
  <c r="G31" i="26"/>
  <c r="O30" i="26"/>
  <c r="M30" i="26"/>
  <c r="K30" i="26"/>
  <c r="I30" i="26"/>
  <c r="G30" i="26"/>
  <c r="O29" i="26"/>
  <c r="M29" i="26"/>
  <c r="K29" i="26"/>
  <c r="I29" i="26"/>
  <c r="G29" i="26"/>
  <c r="O28" i="26"/>
  <c r="M28" i="26"/>
  <c r="K28" i="26"/>
  <c r="I28" i="26"/>
  <c r="G28" i="26"/>
  <c r="O27" i="26"/>
  <c r="M27" i="26"/>
  <c r="K27" i="26"/>
  <c r="I27" i="26"/>
  <c r="G27" i="26"/>
  <c r="O26" i="26"/>
  <c r="M26" i="26"/>
  <c r="K26" i="26"/>
  <c r="I26" i="26"/>
  <c r="G26" i="26"/>
  <c r="O25" i="26"/>
  <c r="M25" i="26"/>
  <c r="K25" i="26"/>
  <c r="I25" i="26"/>
  <c r="G25" i="26"/>
  <c r="O24" i="26"/>
  <c r="M24" i="26"/>
  <c r="K24" i="26"/>
  <c r="I24" i="26"/>
  <c r="G24" i="26"/>
  <c r="O23" i="26"/>
  <c r="M23" i="26"/>
  <c r="K23" i="26"/>
  <c r="I23" i="26"/>
  <c r="G23" i="26"/>
  <c r="O22" i="26"/>
  <c r="M22" i="26"/>
  <c r="K22" i="26"/>
  <c r="I22" i="26"/>
  <c r="G22" i="26"/>
  <c r="O21" i="26"/>
  <c r="M21" i="26"/>
  <c r="K21" i="26"/>
  <c r="I21" i="26"/>
  <c r="G21" i="26"/>
  <c r="O20" i="26"/>
  <c r="M20" i="26"/>
  <c r="K20" i="26"/>
  <c r="I20" i="26"/>
  <c r="G20" i="26"/>
  <c r="O19" i="26"/>
  <c r="M19" i="26"/>
  <c r="K19" i="26"/>
  <c r="I19" i="26"/>
  <c r="G19" i="26"/>
  <c r="O18" i="26"/>
  <c r="M18" i="26"/>
  <c r="K18" i="26"/>
  <c r="I18" i="26"/>
  <c r="G18" i="26"/>
  <c r="O17" i="26"/>
  <c r="M17" i="26"/>
  <c r="K17" i="26"/>
  <c r="I17" i="26"/>
  <c r="G17" i="26"/>
  <c r="O16" i="26"/>
  <c r="M16" i="26"/>
  <c r="K16" i="26"/>
  <c r="I16" i="26"/>
  <c r="G16" i="26"/>
  <c r="O15" i="26"/>
  <c r="M15" i="26"/>
  <c r="K15" i="26"/>
  <c r="I15" i="26"/>
  <c r="G15" i="26"/>
  <c r="O14" i="26"/>
  <c r="M14" i="26"/>
  <c r="K14" i="26"/>
  <c r="I14" i="26"/>
  <c r="G14" i="26"/>
  <c r="O13" i="26"/>
  <c r="M13" i="26"/>
  <c r="K13" i="26"/>
  <c r="I13" i="26"/>
  <c r="G13" i="26"/>
  <c r="O12" i="26"/>
  <c r="M12" i="26"/>
  <c r="K12" i="26"/>
  <c r="I12" i="26"/>
  <c r="G12" i="26"/>
  <c r="O11" i="26"/>
  <c r="M11" i="26"/>
  <c r="K11" i="26"/>
  <c r="I11" i="26"/>
  <c r="G11" i="26"/>
  <c r="G114" i="26" s="1"/>
  <c r="G116" i="26" s="1"/>
  <c r="G64" i="28" l="1"/>
  <c r="G107" i="27"/>
  <c r="F62" i="25"/>
  <c r="M61" i="25"/>
  <c r="L61" i="25"/>
  <c r="K61" i="25"/>
  <c r="J61" i="25"/>
  <c r="I61" i="25"/>
  <c r="G61" i="25"/>
  <c r="D61" i="25"/>
  <c r="D62" i="25" s="1"/>
  <c r="C61" i="25"/>
  <c r="H60" i="25"/>
  <c r="H59" i="25"/>
  <c r="H58" i="25"/>
  <c r="H57" i="25"/>
  <c r="H56" i="25"/>
  <c r="H55" i="25"/>
  <c r="F55" i="25"/>
  <c r="H54" i="25"/>
  <c r="F54" i="25"/>
  <c r="H53" i="25"/>
  <c r="F53" i="25"/>
  <c r="H51" i="25"/>
  <c r="F51" i="25"/>
  <c r="H50" i="25"/>
  <c r="F50" i="25"/>
  <c r="H49" i="25"/>
  <c r="F49" i="25"/>
  <c r="N48" i="25"/>
  <c r="H48" i="25"/>
  <c r="F48" i="25"/>
  <c r="H47" i="25"/>
  <c r="F47" i="25"/>
  <c r="N46" i="25"/>
  <c r="N61" i="25" s="1"/>
  <c r="H46" i="25"/>
  <c r="H61" i="25" s="1"/>
  <c r="F46" i="25"/>
  <c r="F45" i="25"/>
  <c r="F61" i="25" s="1"/>
  <c r="M32" i="25"/>
  <c r="M62" i="25" s="1"/>
  <c r="K32" i="25"/>
  <c r="K62" i="25" s="1"/>
  <c r="I32" i="25"/>
  <c r="I62" i="25" s="1"/>
  <c r="G32" i="25"/>
  <c r="G62" i="25" s="1"/>
  <c r="D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H13" i="25"/>
  <c r="F13" i="25"/>
  <c r="N12" i="25"/>
  <c r="L12" i="25"/>
  <c r="J12" i="25"/>
  <c r="J32" i="25" s="1"/>
  <c r="J62" i="25" s="1"/>
  <c r="H12" i="25"/>
  <c r="F12" i="25"/>
  <c r="L11" i="25"/>
  <c r="H11" i="25"/>
  <c r="F11" i="25"/>
  <c r="N10" i="25"/>
  <c r="N32" i="25" s="1"/>
  <c r="L10" i="25"/>
  <c r="L32" i="25" s="1"/>
  <c r="L62" i="25" s="1"/>
  <c r="H10" i="25"/>
  <c r="H32" i="25" s="1"/>
  <c r="F10" i="25"/>
  <c r="F32" i="25" s="1"/>
  <c r="H62" i="25" l="1"/>
  <c r="N62" i="25"/>
  <c r="E116" i="24"/>
  <c r="E80" i="24"/>
  <c r="E42" i="24"/>
  <c r="F48" i="2" l="1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N47" i="2"/>
  <c r="L47" i="2"/>
  <c r="J47" i="2"/>
  <c r="H47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10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D32" i="18"/>
  <c r="H55" i="23" l="1"/>
  <c r="F55" i="23"/>
  <c r="F51" i="23"/>
  <c r="N50" i="23"/>
  <c r="H50" i="23"/>
  <c r="N49" i="23"/>
  <c r="H49" i="23"/>
  <c r="L48" i="23"/>
  <c r="H48" i="23"/>
  <c r="L47" i="23"/>
  <c r="H47" i="23"/>
  <c r="N42" i="23"/>
  <c r="L42" i="23"/>
  <c r="J42" i="23"/>
  <c r="H42" i="23"/>
  <c r="N41" i="23"/>
  <c r="L41" i="23"/>
  <c r="H41" i="23"/>
  <c r="L40" i="23"/>
  <c r="H40" i="23"/>
  <c r="N39" i="23"/>
  <c r="L39" i="23"/>
  <c r="H39" i="23"/>
  <c r="N38" i="23"/>
  <c r="L38" i="23"/>
  <c r="H38" i="23"/>
  <c r="N37" i="23"/>
  <c r="J37" i="23"/>
  <c r="H37" i="23"/>
  <c r="N36" i="23"/>
  <c r="L36" i="23"/>
  <c r="H36" i="23"/>
  <c r="N35" i="23"/>
  <c r="L35" i="23"/>
  <c r="L51" i="23" s="1"/>
  <c r="H35" i="23"/>
  <c r="N34" i="23"/>
  <c r="L34" i="23"/>
  <c r="H34" i="23"/>
  <c r="N33" i="23"/>
  <c r="J33" i="23"/>
  <c r="H33" i="23"/>
  <c r="N32" i="23"/>
  <c r="H32" i="23"/>
  <c r="N31" i="23"/>
  <c r="L31" i="23"/>
  <c r="H31" i="23"/>
  <c r="H51" i="23" s="1"/>
  <c r="N30" i="23"/>
  <c r="H30" i="23"/>
  <c r="N29" i="23"/>
  <c r="J29" i="23"/>
  <c r="H29" i="23"/>
  <c r="N28" i="23"/>
  <c r="L28" i="23"/>
  <c r="J28" i="23"/>
  <c r="H28" i="23"/>
  <c r="L27" i="23"/>
  <c r="H27" i="23"/>
  <c r="N26" i="23"/>
  <c r="L26" i="23"/>
  <c r="J26" i="23"/>
  <c r="H26" i="23"/>
  <c r="L25" i="23"/>
  <c r="J25" i="23"/>
  <c r="H25" i="23"/>
  <c r="N24" i="23"/>
  <c r="L24" i="23"/>
  <c r="J24" i="23"/>
  <c r="H24" i="23"/>
  <c r="N23" i="23"/>
  <c r="L23" i="23"/>
  <c r="J23" i="23"/>
  <c r="H23" i="23"/>
  <c r="N22" i="23"/>
  <c r="L22" i="23"/>
  <c r="J22" i="23"/>
  <c r="H22" i="23"/>
  <c r="N21" i="23"/>
  <c r="L21" i="23"/>
  <c r="J21" i="23"/>
  <c r="H21" i="23"/>
  <c r="N20" i="23"/>
  <c r="L20" i="23"/>
  <c r="J20" i="23"/>
  <c r="H20" i="23"/>
  <c r="N19" i="23"/>
  <c r="L19" i="23"/>
  <c r="J19" i="23"/>
  <c r="H19" i="23"/>
  <c r="N18" i="23"/>
  <c r="L18" i="23"/>
  <c r="J18" i="23"/>
  <c r="H18" i="23"/>
  <c r="N17" i="23"/>
  <c r="L17" i="23"/>
  <c r="J17" i="23"/>
  <c r="H17" i="23"/>
  <c r="N16" i="23"/>
  <c r="L16" i="23"/>
  <c r="H16" i="23"/>
  <c r="N15" i="23"/>
  <c r="L15" i="23"/>
  <c r="J15" i="23"/>
  <c r="J51" i="23" s="1"/>
  <c r="H15" i="23"/>
  <c r="J14" i="23"/>
  <c r="H14" i="23"/>
  <c r="N12" i="23"/>
  <c r="N51" i="23" s="1"/>
  <c r="L12" i="23"/>
  <c r="J12" i="23"/>
  <c r="H12" i="23"/>
  <c r="H156" i="22" l="1"/>
  <c r="H155" i="22"/>
  <c r="H154" i="22"/>
  <c r="H153" i="22"/>
  <c r="F153" i="22"/>
  <c r="H152" i="22"/>
  <c r="F152" i="22"/>
  <c r="H151" i="22"/>
  <c r="F151" i="22"/>
  <c r="H150" i="22"/>
  <c r="F150" i="22"/>
  <c r="H149" i="22"/>
  <c r="F149" i="22"/>
  <c r="H148" i="22"/>
  <c r="F148" i="22"/>
  <c r="H147" i="22"/>
  <c r="F147" i="22"/>
  <c r="H146" i="22"/>
  <c r="F146" i="22"/>
  <c r="H145" i="22"/>
  <c r="F145" i="22"/>
  <c r="H144" i="22"/>
  <c r="F144" i="22"/>
  <c r="H143" i="22"/>
  <c r="F143" i="22"/>
  <c r="H142" i="22"/>
  <c r="N141" i="22"/>
  <c r="J141" i="22"/>
  <c r="H141" i="22"/>
  <c r="F141" i="22"/>
  <c r="H140" i="22"/>
  <c r="F140" i="22"/>
  <c r="H139" i="22"/>
  <c r="F139" i="22"/>
  <c r="H138" i="22"/>
  <c r="H137" i="22"/>
  <c r="H136" i="22"/>
  <c r="H135" i="22"/>
  <c r="F135" i="22"/>
  <c r="H134" i="22"/>
  <c r="F134" i="22"/>
  <c r="H133" i="22"/>
  <c r="F133" i="22"/>
  <c r="H132" i="22"/>
  <c r="H131" i="22"/>
  <c r="H130" i="22"/>
  <c r="F130" i="22"/>
  <c r="H129" i="22"/>
  <c r="F129" i="22"/>
  <c r="H128" i="22"/>
  <c r="F128" i="22"/>
  <c r="N127" i="22"/>
  <c r="L127" i="22"/>
  <c r="J127" i="22"/>
  <c r="H127" i="22"/>
  <c r="F127" i="22"/>
  <c r="H126" i="22"/>
  <c r="F126" i="22"/>
  <c r="H125" i="22"/>
  <c r="F125" i="22"/>
  <c r="N124" i="22"/>
  <c r="L124" i="22"/>
  <c r="J124" i="22"/>
  <c r="H124" i="22"/>
  <c r="F124" i="22"/>
  <c r="H123" i="22"/>
  <c r="F123" i="22"/>
  <c r="H122" i="22"/>
  <c r="F122" i="22"/>
  <c r="H121" i="22"/>
  <c r="F121" i="22"/>
  <c r="L120" i="22"/>
  <c r="J120" i="22"/>
  <c r="H120" i="22"/>
  <c r="F120" i="22"/>
  <c r="H119" i="22"/>
  <c r="F119" i="22"/>
  <c r="H118" i="22"/>
  <c r="H117" i="22"/>
  <c r="N116" i="22"/>
  <c r="J116" i="22"/>
  <c r="H116" i="22"/>
  <c r="H115" i="22"/>
  <c r="F115" i="22"/>
  <c r="H114" i="22"/>
  <c r="F114" i="22"/>
  <c r="L113" i="22"/>
  <c r="H113" i="22"/>
  <c r="H112" i="22"/>
  <c r="F112" i="22"/>
  <c r="L111" i="22"/>
  <c r="H111" i="22"/>
  <c r="J110" i="22"/>
  <c r="H110" i="22"/>
  <c r="F110" i="22"/>
  <c r="L109" i="22"/>
  <c r="H109" i="22"/>
  <c r="F109" i="22"/>
  <c r="L108" i="22"/>
  <c r="H108" i="22"/>
  <c r="F108" i="22"/>
  <c r="L107" i="22"/>
  <c r="H107" i="22"/>
  <c r="N106" i="22"/>
  <c r="H106" i="22"/>
  <c r="L105" i="22"/>
  <c r="H105" i="22"/>
  <c r="F105" i="22"/>
  <c r="L104" i="22"/>
  <c r="H104" i="22"/>
  <c r="F104" i="22"/>
  <c r="N103" i="22"/>
  <c r="N157" i="22" s="1"/>
  <c r="N158" i="22" s="1"/>
  <c r="J103" i="22"/>
  <c r="H103" i="22"/>
  <c r="F103" i="22"/>
  <c r="H102" i="22"/>
  <c r="F102" i="22"/>
  <c r="L101" i="22"/>
  <c r="H101" i="22"/>
  <c r="F101" i="22"/>
  <c r="L100" i="22"/>
  <c r="L157" i="22" s="1"/>
  <c r="H100" i="22"/>
  <c r="F100" i="22"/>
  <c r="L99" i="22"/>
  <c r="H99" i="22"/>
  <c r="F99" i="22"/>
  <c r="L98" i="22"/>
  <c r="J98" i="22"/>
  <c r="J157" i="22" s="1"/>
  <c r="J158" i="22" s="1"/>
  <c r="H98" i="22"/>
  <c r="H97" i="22"/>
  <c r="F97" i="22"/>
  <c r="F157" i="22" s="1"/>
  <c r="L96" i="22"/>
  <c r="H96" i="22"/>
  <c r="H157" i="22" s="1"/>
  <c r="J93" i="22"/>
  <c r="F93" i="22"/>
  <c r="J92" i="22"/>
  <c r="F92" i="22"/>
  <c r="J91" i="22"/>
  <c r="J94" i="22" s="1"/>
  <c r="F91" i="22"/>
  <c r="F94" i="22" s="1"/>
  <c r="H85" i="22"/>
  <c r="F85" i="22"/>
  <c r="F84" i="22"/>
  <c r="F83" i="22"/>
  <c r="H82" i="22"/>
  <c r="F82" i="22"/>
  <c r="H81" i="22"/>
  <c r="L80" i="22"/>
  <c r="H80" i="22"/>
  <c r="F80" i="22"/>
  <c r="H78" i="22"/>
  <c r="F78" i="22"/>
  <c r="J77" i="22"/>
  <c r="F77" i="22"/>
  <c r="L76" i="22"/>
  <c r="H76" i="22"/>
  <c r="L75" i="22"/>
  <c r="H75" i="22"/>
  <c r="L73" i="22"/>
  <c r="L72" i="22"/>
  <c r="H72" i="22"/>
  <c r="N71" i="22"/>
  <c r="J71" i="22"/>
  <c r="H71" i="22"/>
  <c r="F71" i="22"/>
  <c r="L70" i="22"/>
  <c r="H70" i="22"/>
  <c r="F70" i="22"/>
  <c r="L69" i="22"/>
  <c r="H69" i="22"/>
  <c r="L68" i="22"/>
  <c r="H68" i="22"/>
  <c r="F68" i="22"/>
  <c r="N66" i="22"/>
  <c r="J66" i="22"/>
  <c r="H66" i="22"/>
  <c r="F66" i="22"/>
  <c r="N62" i="22"/>
  <c r="H62" i="22"/>
  <c r="F62" i="22"/>
  <c r="N60" i="22"/>
  <c r="H60" i="22"/>
  <c r="N59" i="22"/>
  <c r="H59" i="22"/>
  <c r="N58" i="22"/>
  <c r="L58" i="22"/>
  <c r="J58" i="22"/>
  <c r="H58" i="22"/>
  <c r="F58" i="22"/>
  <c r="L55" i="22"/>
  <c r="H55" i="22"/>
  <c r="F55" i="22"/>
  <c r="N50" i="22"/>
  <c r="J50" i="22"/>
  <c r="H50" i="22"/>
  <c r="H45" i="22"/>
  <c r="L43" i="22"/>
  <c r="H43" i="22"/>
  <c r="J42" i="22"/>
  <c r="L40" i="22"/>
  <c r="J40" i="22"/>
  <c r="H40" i="22"/>
  <c r="L39" i="22"/>
  <c r="J39" i="22"/>
  <c r="L38" i="22"/>
  <c r="J38" i="22"/>
  <c r="L37" i="22"/>
  <c r="J37" i="22"/>
  <c r="L36" i="22"/>
  <c r="J36" i="22"/>
  <c r="L35" i="22"/>
  <c r="J35" i="22"/>
  <c r="L34" i="22"/>
  <c r="J34" i="22"/>
  <c r="N33" i="22"/>
  <c r="L33" i="22"/>
  <c r="J33" i="22"/>
  <c r="H33" i="22"/>
  <c r="L32" i="22"/>
  <c r="J32" i="22"/>
  <c r="L31" i="22"/>
  <c r="J31" i="22"/>
  <c r="L30" i="22"/>
  <c r="J30" i="22"/>
  <c r="L29" i="22"/>
  <c r="J29" i="22"/>
  <c r="L28" i="22"/>
  <c r="L27" i="22"/>
  <c r="J26" i="22"/>
  <c r="J25" i="22"/>
  <c r="H24" i="22"/>
  <c r="N23" i="22"/>
  <c r="L23" i="22"/>
  <c r="J23" i="22"/>
  <c r="H23" i="22"/>
  <c r="N22" i="22"/>
  <c r="L22" i="22"/>
  <c r="J22" i="22"/>
  <c r="H22" i="22"/>
  <c r="N21" i="22"/>
  <c r="L21" i="22"/>
  <c r="J21" i="22"/>
  <c r="H21" i="22"/>
  <c r="N20" i="22"/>
  <c r="L20" i="22"/>
  <c r="J20" i="22"/>
  <c r="J86" i="22" s="1"/>
  <c r="H20" i="22"/>
  <c r="N19" i="22"/>
  <c r="L19" i="22"/>
  <c r="H19" i="22"/>
  <c r="N18" i="22"/>
  <c r="L18" i="22"/>
  <c r="J18" i="22"/>
  <c r="H18" i="22"/>
  <c r="N15" i="22"/>
  <c r="L15" i="22"/>
  <c r="J15" i="22"/>
  <c r="H15" i="22"/>
  <c r="F15" i="22"/>
  <c r="F86" i="22" s="1"/>
  <c r="N14" i="22"/>
  <c r="N86" i="22" s="1"/>
  <c r="L14" i="22"/>
  <c r="L86" i="22" s="1"/>
  <c r="H14" i="22"/>
  <c r="H86" i="22" s="1"/>
  <c r="F158" i="22" l="1"/>
  <c r="H158" i="22"/>
  <c r="L158" i="22"/>
  <c r="M106" i="21" l="1"/>
  <c r="M107" i="21" s="1"/>
  <c r="K106" i="21"/>
  <c r="I106" i="21"/>
  <c r="I107" i="21" s="1"/>
  <c r="G106" i="21"/>
  <c r="D105" i="21"/>
  <c r="F105" i="21" s="1"/>
  <c r="D104" i="21"/>
  <c r="H103" i="21"/>
  <c r="D103" i="21"/>
  <c r="F103" i="21" s="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N79" i="21"/>
  <c r="H79" i="21"/>
  <c r="F79" i="21"/>
  <c r="D79" i="21"/>
  <c r="N78" i="21"/>
  <c r="H78" i="21"/>
  <c r="F78" i="21"/>
  <c r="D78" i="21"/>
  <c r="N77" i="21"/>
  <c r="H77" i="21"/>
  <c r="F77" i="21"/>
  <c r="D77" i="21"/>
  <c r="J76" i="21"/>
  <c r="H76" i="21"/>
  <c r="F76" i="21"/>
  <c r="D76" i="21"/>
  <c r="N75" i="21"/>
  <c r="L75" i="21"/>
  <c r="J75" i="21"/>
  <c r="H75" i="21"/>
  <c r="F75" i="21"/>
  <c r="D75" i="21"/>
  <c r="N74" i="21"/>
  <c r="H74" i="21"/>
  <c r="F74" i="21"/>
  <c r="D74" i="21"/>
  <c r="N73" i="21"/>
  <c r="H73" i="21"/>
  <c r="F73" i="21"/>
  <c r="D73" i="21"/>
  <c r="N72" i="21"/>
  <c r="H72" i="21"/>
  <c r="F72" i="21"/>
  <c r="D72" i="21"/>
  <c r="H71" i="21"/>
  <c r="D71" i="21"/>
  <c r="F71" i="21" s="1"/>
  <c r="H70" i="21"/>
  <c r="F70" i="21"/>
  <c r="D70" i="21"/>
  <c r="H69" i="21"/>
  <c r="D69" i="21"/>
  <c r="F69" i="21" s="1"/>
  <c r="H68" i="21"/>
  <c r="F68" i="21"/>
  <c r="D68" i="21"/>
  <c r="L67" i="21"/>
  <c r="H67" i="21"/>
  <c r="F67" i="21"/>
  <c r="D67" i="21"/>
  <c r="N66" i="21"/>
  <c r="L66" i="21"/>
  <c r="J66" i="21"/>
  <c r="H66" i="21"/>
  <c r="F66" i="21"/>
  <c r="D66" i="21"/>
  <c r="N65" i="21"/>
  <c r="L65" i="21"/>
  <c r="J65" i="21"/>
  <c r="H65" i="21"/>
  <c r="F65" i="21"/>
  <c r="D65" i="21"/>
  <c r="H64" i="21"/>
  <c r="D64" i="21"/>
  <c r="F64" i="21" s="1"/>
  <c r="H63" i="21"/>
  <c r="F63" i="21"/>
  <c r="D63" i="21"/>
  <c r="N62" i="21"/>
  <c r="L62" i="21"/>
  <c r="J62" i="21"/>
  <c r="H62" i="21"/>
  <c r="F62" i="21"/>
  <c r="D62" i="21"/>
  <c r="N61" i="21"/>
  <c r="L61" i="21"/>
  <c r="J61" i="21"/>
  <c r="H61" i="21"/>
  <c r="F61" i="21"/>
  <c r="D61" i="21"/>
  <c r="N60" i="21"/>
  <c r="L60" i="21"/>
  <c r="J60" i="21"/>
  <c r="H60" i="21"/>
  <c r="F60" i="21"/>
  <c r="D60" i="21"/>
  <c r="N59" i="21"/>
  <c r="L59" i="21"/>
  <c r="J59" i="21"/>
  <c r="H59" i="21"/>
  <c r="F59" i="21"/>
  <c r="D59" i="21"/>
  <c r="N58" i="21"/>
  <c r="L58" i="21"/>
  <c r="J58" i="21"/>
  <c r="H58" i="21"/>
  <c r="F58" i="21"/>
  <c r="D58" i="21"/>
  <c r="N57" i="21"/>
  <c r="L57" i="21"/>
  <c r="J57" i="21"/>
  <c r="H57" i="21"/>
  <c r="F57" i="21"/>
  <c r="D57" i="21"/>
  <c r="N56" i="21"/>
  <c r="L56" i="21"/>
  <c r="J56" i="21"/>
  <c r="H56" i="21"/>
  <c r="F56" i="21"/>
  <c r="D56" i="21"/>
  <c r="N55" i="21"/>
  <c r="L55" i="21"/>
  <c r="J55" i="21"/>
  <c r="H55" i="21"/>
  <c r="F55" i="21"/>
  <c r="D55" i="21"/>
  <c r="H54" i="21"/>
  <c r="F54" i="21"/>
  <c r="D54" i="21"/>
  <c r="H53" i="21"/>
  <c r="F53" i="21"/>
  <c r="D53" i="21"/>
  <c r="H52" i="21"/>
  <c r="D52" i="21"/>
  <c r="F52" i="21" s="1"/>
  <c r="L51" i="21"/>
  <c r="H51" i="21"/>
  <c r="D51" i="21"/>
  <c r="F51" i="21" s="1"/>
  <c r="N50" i="21"/>
  <c r="J50" i="21"/>
  <c r="H50" i="21"/>
  <c r="F50" i="21"/>
  <c r="D50" i="21"/>
  <c r="N49" i="21"/>
  <c r="J49" i="21"/>
  <c r="H49" i="21"/>
  <c r="F49" i="21"/>
  <c r="D49" i="21"/>
  <c r="L48" i="21"/>
  <c r="J48" i="21"/>
  <c r="H48" i="21"/>
  <c r="F48" i="21"/>
  <c r="D48" i="21"/>
  <c r="N47" i="21"/>
  <c r="L47" i="21"/>
  <c r="J47" i="21"/>
  <c r="H47" i="21"/>
  <c r="F47" i="21"/>
  <c r="D47" i="21"/>
  <c r="N46" i="21"/>
  <c r="L46" i="21"/>
  <c r="J46" i="21"/>
  <c r="H46" i="21"/>
  <c r="D46" i="21"/>
  <c r="F46" i="21" s="1"/>
  <c r="N45" i="21"/>
  <c r="L45" i="21"/>
  <c r="J45" i="21"/>
  <c r="H45" i="21"/>
  <c r="F45" i="21"/>
  <c r="D45" i="21"/>
  <c r="N44" i="21"/>
  <c r="L44" i="21"/>
  <c r="J44" i="21"/>
  <c r="H44" i="21"/>
  <c r="D44" i="21"/>
  <c r="D106" i="21" s="1"/>
  <c r="M37" i="21"/>
  <c r="K37" i="21"/>
  <c r="K107" i="21" s="1"/>
  <c r="I37" i="21"/>
  <c r="G37" i="21"/>
  <c r="G107" i="21" s="1"/>
  <c r="C37" i="21"/>
  <c r="N36" i="21"/>
  <c r="L36" i="21"/>
  <c r="H36" i="21"/>
  <c r="D36" i="21"/>
  <c r="F36" i="21" s="1"/>
  <c r="N35" i="21"/>
  <c r="L35" i="21"/>
  <c r="J35" i="21"/>
  <c r="H35" i="21"/>
  <c r="F35" i="21"/>
  <c r="D35" i="21"/>
  <c r="N34" i="21"/>
  <c r="L34" i="21"/>
  <c r="J34" i="21"/>
  <c r="H34" i="21"/>
  <c r="D34" i="21"/>
  <c r="F34" i="21" s="1"/>
  <c r="N33" i="21"/>
  <c r="L33" i="21"/>
  <c r="J33" i="21"/>
  <c r="H33" i="21"/>
  <c r="F33" i="21"/>
  <c r="D33" i="21"/>
  <c r="N32" i="21"/>
  <c r="L32" i="21"/>
  <c r="H32" i="21"/>
  <c r="D32" i="21"/>
  <c r="J32" i="21" s="1"/>
  <c r="N31" i="21"/>
  <c r="H31" i="21"/>
  <c r="D31" i="21"/>
  <c r="F31" i="21" s="1"/>
  <c r="N30" i="21"/>
  <c r="L30" i="21"/>
  <c r="H30" i="21"/>
  <c r="F30" i="21"/>
  <c r="D30" i="21"/>
  <c r="N29" i="21"/>
  <c r="L29" i="21"/>
  <c r="J29" i="21"/>
  <c r="H29" i="21"/>
  <c r="D29" i="21"/>
  <c r="F29" i="21" s="1"/>
  <c r="N28" i="21"/>
  <c r="L28" i="21"/>
  <c r="J28" i="21"/>
  <c r="H28" i="21"/>
  <c r="F28" i="21"/>
  <c r="D28" i="21"/>
  <c r="N27" i="21"/>
  <c r="L27" i="21"/>
  <c r="J27" i="21"/>
  <c r="H27" i="21"/>
  <c r="D27" i="21"/>
  <c r="F27" i="21" s="1"/>
  <c r="N26" i="21"/>
  <c r="L26" i="21"/>
  <c r="J26" i="21"/>
  <c r="H26" i="21"/>
  <c r="F26" i="21"/>
  <c r="D26" i="21"/>
  <c r="L25" i="21"/>
  <c r="J25" i="21"/>
  <c r="H25" i="21"/>
  <c r="F25" i="21"/>
  <c r="D25" i="21"/>
  <c r="N24" i="21"/>
  <c r="J24" i="21"/>
  <c r="H24" i="21"/>
  <c r="D24" i="21"/>
  <c r="F24" i="21" s="1"/>
  <c r="N23" i="21"/>
  <c r="L23" i="21"/>
  <c r="J23" i="21"/>
  <c r="H23" i="21"/>
  <c r="F23" i="21"/>
  <c r="D23" i="21"/>
  <c r="N22" i="21"/>
  <c r="L22" i="21"/>
  <c r="J22" i="21"/>
  <c r="H22" i="21"/>
  <c r="D22" i="21"/>
  <c r="F22" i="21" s="1"/>
  <c r="N21" i="21"/>
  <c r="L21" i="21"/>
  <c r="J21" i="21"/>
  <c r="H21" i="21"/>
  <c r="F21" i="21"/>
  <c r="D21" i="21"/>
  <c r="N20" i="21"/>
  <c r="L20" i="21"/>
  <c r="J20" i="21"/>
  <c r="H20" i="21"/>
  <c r="D20" i="21"/>
  <c r="F20" i="21" s="1"/>
  <c r="N19" i="21"/>
  <c r="H19" i="21"/>
  <c r="D19" i="21"/>
  <c r="F19" i="21" s="1"/>
  <c r="N18" i="21"/>
  <c r="H18" i="21"/>
  <c r="D18" i="21"/>
  <c r="F18" i="21" s="1"/>
  <c r="N17" i="21"/>
  <c r="L17" i="21"/>
  <c r="J17" i="21"/>
  <c r="H17" i="21"/>
  <c r="F17" i="21"/>
  <c r="D17" i="21"/>
  <c r="N16" i="21"/>
  <c r="L16" i="21"/>
  <c r="J16" i="21"/>
  <c r="H16" i="21"/>
  <c r="D16" i="21"/>
  <c r="F16" i="21" s="1"/>
  <c r="N15" i="21"/>
  <c r="L15" i="21"/>
  <c r="J15" i="21"/>
  <c r="H15" i="21"/>
  <c r="F15" i="21"/>
  <c r="D15" i="21"/>
  <c r="N14" i="21"/>
  <c r="L14" i="21"/>
  <c r="J14" i="21"/>
  <c r="H14" i="21"/>
  <c r="D14" i="21"/>
  <c r="F14" i="21" s="1"/>
  <c r="N13" i="21"/>
  <c r="L13" i="21"/>
  <c r="J13" i="21"/>
  <c r="H13" i="21"/>
  <c r="F13" i="21"/>
  <c r="D13" i="21"/>
  <c r="N12" i="21"/>
  <c r="L12" i="21"/>
  <c r="J12" i="21"/>
  <c r="H12" i="21"/>
  <c r="D12" i="21"/>
  <c r="F12" i="21" s="1"/>
  <c r="N11" i="21"/>
  <c r="L11" i="21"/>
  <c r="J11" i="21"/>
  <c r="D11" i="21"/>
  <c r="F11" i="21" s="1"/>
  <c r="N10" i="21"/>
  <c r="N37" i="21" s="1"/>
  <c r="L10" i="21"/>
  <c r="L37" i="21" s="1"/>
  <c r="J10" i="21"/>
  <c r="J37" i="21" s="1"/>
  <c r="H10" i="21"/>
  <c r="H37" i="21" s="1"/>
  <c r="F10" i="21"/>
  <c r="D10" i="21"/>
  <c r="D37" i="21" s="1"/>
  <c r="D107" i="21" l="1"/>
  <c r="F32" i="21"/>
  <c r="F37" i="21" s="1"/>
  <c r="F44" i="21"/>
  <c r="O48" i="17" l="1"/>
  <c r="M48" i="17"/>
  <c r="G48" i="17" s="1"/>
  <c r="K48" i="17"/>
  <c r="O47" i="17"/>
  <c r="M47" i="17"/>
  <c r="G47" i="17" s="1"/>
  <c r="K47" i="17"/>
  <c r="I47" i="17"/>
  <c r="O46" i="17"/>
  <c r="M46" i="17"/>
  <c r="K46" i="17"/>
  <c r="I46" i="17"/>
  <c r="G46" i="17"/>
  <c r="O45" i="17"/>
  <c r="M45" i="17"/>
  <c r="K45" i="17"/>
  <c r="I45" i="17"/>
  <c r="G45" i="17" s="1"/>
  <c r="O44" i="17"/>
  <c r="M44" i="17"/>
  <c r="K44" i="17"/>
  <c r="I44" i="17"/>
  <c r="G44" i="17" s="1"/>
  <c r="O43" i="17"/>
  <c r="M43" i="17"/>
  <c r="G43" i="17" s="1"/>
  <c r="K43" i="17"/>
  <c r="I43" i="17"/>
  <c r="O42" i="17"/>
  <c r="M42" i="17"/>
  <c r="K42" i="17"/>
  <c r="I42" i="17"/>
  <c r="G42" i="17"/>
  <c r="O41" i="17"/>
  <c r="M41" i="17"/>
  <c r="K41" i="17"/>
  <c r="I41" i="17"/>
  <c r="G41" i="17" s="1"/>
  <c r="O40" i="17"/>
  <c r="M40" i="17"/>
  <c r="K40" i="17"/>
  <c r="I40" i="17"/>
  <c r="G40" i="17" s="1"/>
  <c r="O39" i="17"/>
  <c r="M39" i="17"/>
  <c r="G39" i="17" s="1"/>
  <c r="K39" i="17"/>
  <c r="I39" i="17"/>
  <c r="O38" i="17"/>
  <c r="M38" i="17"/>
  <c r="K38" i="17"/>
  <c r="I38" i="17"/>
  <c r="G38" i="17"/>
  <c r="O37" i="17"/>
  <c r="M37" i="17"/>
  <c r="K37" i="17"/>
  <c r="I37" i="17"/>
  <c r="G37" i="17" s="1"/>
  <c r="O36" i="17"/>
  <c r="M36" i="17"/>
  <c r="K36" i="17"/>
  <c r="I36" i="17"/>
  <c r="G36" i="17" s="1"/>
  <c r="O35" i="17"/>
  <c r="M35" i="17"/>
  <c r="G35" i="17" s="1"/>
  <c r="K35" i="17"/>
  <c r="I35" i="17"/>
  <c r="O34" i="17"/>
  <c r="M34" i="17"/>
  <c r="K34" i="17"/>
  <c r="I34" i="17"/>
  <c r="G34" i="17"/>
  <c r="O33" i="17"/>
  <c r="M33" i="17"/>
  <c r="K33" i="17"/>
  <c r="I33" i="17"/>
  <c r="G33" i="17" s="1"/>
  <c r="O32" i="17"/>
  <c r="M32" i="17"/>
  <c r="K32" i="17"/>
  <c r="I32" i="17"/>
  <c r="G32" i="17" s="1"/>
  <c r="O31" i="17"/>
  <c r="M31" i="17"/>
  <c r="G31" i="17" s="1"/>
  <c r="K31" i="17"/>
  <c r="I31" i="17"/>
  <c r="O30" i="17"/>
  <c r="M30" i="17"/>
  <c r="K30" i="17"/>
  <c r="I30" i="17"/>
  <c r="G30" i="17"/>
  <c r="O29" i="17"/>
  <c r="M29" i="17"/>
  <c r="K29" i="17"/>
  <c r="I29" i="17"/>
  <c r="G29" i="17" s="1"/>
  <c r="O28" i="17"/>
  <c r="M28" i="17"/>
  <c r="K28" i="17"/>
  <c r="I28" i="17"/>
  <c r="G28" i="17" s="1"/>
  <c r="O27" i="17"/>
  <c r="M27" i="17"/>
  <c r="G27" i="17" s="1"/>
  <c r="K27" i="17"/>
  <c r="I27" i="17"/>
  <c r="O26" i="17"/>
  <c r="M26" i="17"/>
  <c r="K26" i="17"/>
  <c r="I26" i="17"/>
  <c r="G26" i="17"/>
  <c r="O25" i="17"/>
  <c r="M25" i="17"/>
  <c r="K25" i="17"/>
  <c r="I25" i="17"/>
  <c r="G25" i="17" s="1"/>
  <c r="O24" i="17"/>
  <c r="M24" i="17"/>
  <c r="K24" i="17"/>
  <c r="I24" i="17"/>
  <c r="G24" i="17" s="1"/>
  <c r="O23" i="17"/>
  <c r="M23" i="17"/>
  <c r="G23" i="17" s="1"/>
  <c r="K23" i="17"/>
  <c r="I23" i="17"/>
  <c r="O22" i="17"/>
  <c r="G22" i="17" s="1"/>
  <c r="M22" i="17"/>
  <c r="K22" i="17"/>
  <c r="I22" i="17"/>
  <c r="O21" i="17"/>
  <c r="M21" i="17"/>
  <c r="K21" i="17"/>
  <c r="I21" i="17"/>
  <c r="G21" i="17" s="1"/>
  <c r="O20" i="17"/>
  <c r="M20" i="17"/>
  <c r="K20" i="17"/>
  <c r="I20" i="17"/>
  <c r="G20" i="17" s="1"/>
  <c r="O19" i="17"/>
  <c r="M19" i="17"/>
  <c r="G19" i="17" s="1"/>
  <c r="K19" i="17"/>
  <c r="I19" i="17"/>
  <c r="O18" i="17"/>
  <c r="M18" i="17"/>
  <c r="K18" i="17"/>
  <c r="I18" i="17"/>
  <c r="G18" i="17"/>
  <c r="O17" i="17"/>
  <c r="M17" i="17"/>
  <c r="K17" i="17"/>
  <c r="I17" i="17"/>
  <c r="G17" i="17" s="1"/>
  <c r="O16" i="17"/>
  <c r="M16" i="17"/>
  <c r="K16" i="17"/>
  <c r="I16" i="17"/>
  <c r="G16" i="17" s="1"/>
  <c r="O15" i="17"/>
  <c r="M15" i="17"/>
  <c r="G15" i="17" s="1"/>
  <c r="K15" i="17"/>
  <c r="I15" i="17"/>
  <c r="O14" i="17"/>
  <c r="G14" i="17" s="1"/>
  <c r="M14" i="17"/>
  <c r="K14" i="17"/>
  <c r="I14" i="17"/>
  <c r="O13" i="17"/>
  <c r="M13" i="17"/>
  <c r="K13" i="17"/>
  <c r="I13" i="17"/>
  <c r="G13" i="17" s="1"/>
  <c r="O12" i="17"/>
  <c r="M12" i="17"/>
  <c r="K12" i="17"/>
  <c r="I12" i="17"/>
  <c r="G12" i="17" s="1"/>
  <c r="O11" i="17"/>
  <c r="M11" i="17"/>
  <c r="G11" i="17" s="1"/>
  <c r="G49" i="17" s="1"/>
  <c r="G51" i="17" s="1"/>
  <c r="K11" i="17"/>
  <c r="I11" i="17"/>
  <c r="O120" i="5" l="1"/>
  <c r="M120" i="5"/>
  <c r="I120" i="5"/>
  <c r="G120" i="5" s="1"/>
  <c r="O119" i="5"/>
  <c r="M119" i="5"/>
  <c r="G119" i="5" s="1"/>
  <c r="K119" i="5"/>
  <c r="I119" i="5"/>
  <c r="E119" i="5"/>
  <c r="O118" i="5"/>
  <c r="M118" i="5"/>
  <c r="K118" i="5"/>
  <c r="I118" i="5"/>
  <c r="G118" i="5" s="1"/>
  <c r="E118" i="5"/>
  <c r="O117" i="5"/>
  <c r="M117" i="5"/>
  <c r="K117" i="5"/>
  <c r="I117" i="5"/>
  <c r="G117" i="5" s="1"/>
  <c r="E117" i="5"/>
  <c r="O116" i="5"/>
  <c r="M116" i="5"/>
  <c r="K116" i="5"/>
  <c r="I116" i="5"/>
  <c r="G116" i="5" s="1"/>
  <c r="E116" i="5"/>
  <c r="O115" i="5"/>
  <c r="M115" i="5"/>
  <c r="K115" i="5"/>
  <c r="I115" i="5"/>
  <c r="G115" i="5" s="1"/>
  <c r="E115" i="5"/>
  <c r="O114" i="5"/>
  <c r="M114" i="5"/>
  <c r="K114" i="5"/>
  <c r="I114" i="5"/>
  <c r="G114" i="5" s="1"/>
  <c r="E114" i="5"/>
  <c r="O113" i="5"/>
  <c r="M113" i="5"/>
  <c r="K113" i="5"/>
  <c r="I113" i="5"/>
  <c r="G113" i="5" s="1"/>
  <c r="E113" i="5"/>
  <c r="O112" i="5"/>
  <c r="M112" i="5"/>
  <c r="K112" i="5"/>
  <c r="I112" i="5"/>
  <c r="G112" i="5" s="1"/>
  <c r="E112" i="5"/>
  <c r="O111" i="5"/>
  <c r="M111" i="5"/>
  <c r="K111" i="5"/>
  <c r="I111" i="5"/>
  <c r="G111" i="5" s="1"/>
  <c r="E111" i="5"/>
  <c r="O110" i="5"/>
  <c r="M110" i="5"/>
  <c r="K110" i="5"/>
  <c r="I110" i="5"/>
  <c r="G110" i="5" s="1"/>
  <c r="E110" i="5"/>
  <c r="O109" i="5"/>
  <c r="M109" i="5"/>
  <c r="K109" i="5"/>
  <c r="I109" i="5"/>
  <c r="G109" i="5" s="1"/>
  <c r="E109" i="5"/>
  <c r="O108" i="5"/>
  <c r="M108" i="5"/>
  <c r="K108" i="5"/>
  <c r="I108" i="5"/>
  <c r="G108" i="5" s="1"/>
  <c r="E108" i="5"/>
  <c r="O107" i="5"/>
  <c r="M107" i="5"/>
  <c r="K107" i="5"/>
  <c r="I107" i="5"/>
  <c r="G107" i="5" s="1"/>
  <c r="E107" i="5"/>
  <c r="O89" i="5"/>
  <c r="M89" i="5"/>
  <c r="K89" i="5"/>
  <c r="G89" i="5" s="1"/>
  <c r="I89" i="5"/>
  <c r="E89" i="5"/>
  <c r="O88" i="5"/>
  <c r="M88" i="5"/>
  <c r="K88" i="5"/>
  <c r="I88" i="5"/>
  <c r="G88" i="5"/>
  <c r="E88" i="5"/>
  <c r="O87" i="5"/>
  <c r="M87" i="5"/>
  <c r="K87" i="5"/>
  <c r="G87" i="5" s="1"/>
  <c r="I87" i="5"/>
  <c r="E87" i="5"/>
  <c r="O86" i="5"/>
  <c r="M86" i="5"/>
  <c r="K86" i="5"/>
  <c r="I86" i="5"/>
  <c r="G86" i="5"/>
  <c r="E86" i="5"/>
  <c r="O85" i="5"/>
  <c r="M85" i="5"/>
  <c r="K85" i="5"/>
  <c r="G85" i="5" s="1"/>
  <c r="I85" i="5"/>
  <c r="E85" i="5"/>
  <c r="O84" i="5"/>
  <c r="M84" i="5"/>
  <c r="K84" i="5"/>
  <c r="I84" i="5"/>
  <c r="G84" i="5"/>
  <c r="E84" i="5"/>
  <c r="O83" i="5"/>
  <c r="M83" i="5"/>
  <c r="K83" i="5"/>
  <c r="G83" i="5" s="1"/>
  <c r="I83" i="5"/>
  <c r="E83" i="5"/>
  <c r="O82" i="5"/>
  <c r="M82" i="5"/>
  <c r="K82" i="5"/>
  <c r="I82" i="5"/>
  <c r="G82" i="5"/>
  <c r="E82" i="5"/>
  <c r="O81" i="5"/>
  <c r="M81" i="5"/>
  <c r="K81" i="5"/>
  <c r="I81" i="5"/>
  <c r="G81" i="5" s="1"/>
  <c r="E81" i="5"/>
  <c r="O80" i="5"/>
  <c r="M80" i="5"/>
  <c r="K80" i="5"/>
  <c r="I80" i="5"/>
  <c r="G80" i="5"/>
  <c r="E80" i="5"/>
  <c r="O79" i="5"/>
  <c r="M79" i="5"/>
  <c r="K79" i="5"/>
  <c r="I79" i="5"/>
  <c r="G79" i="5" s="1"/>
  <c r="E79" i="5"/>
  <c r="O78" i="5"/>
  <c r="M78" i="5"/>
  <c r="K78" i="5"/>
  <c r="I78" i="5"/>
  <c r="G78" i="5"/>
  <c r="E78" i="5"/>
  <c r="O77" i="5"/>
  <c r="M77" i="5"/>
  <c r="K77" i="5"/>
  <c r="I77" i="5"/>
  <c r="G77" i="5" s="1"/>
  <c r="E77" i="5"/>
  <c r="O76" i="5"/>
  <c r="M76" i="5"/>
  <c r="K76" i="5"/>
  <c r="I76" i="5"/>
  <c r="G76" i="5"/>
  <c r="E76" i="5"/>
  <c r="O75" i="5"/>
  <c r="M75" i="5"/>
  <c r="K75" i="5"/>
  <c r="I75" i="5"/>
  <c r="G75" i="5" s="1"/>
  <c r="E75" i="5"/>
  <c r="O74" i="5"/>
  <c r="M74" i="5"/>
  <c r="K74" i="5"/>
  <c r="I74" i="5"/>
  <c r="G74" i="5"/>
  <c r="E74" i="5"/>
  <c r="O73" i="5"/>
  <c r="M73" i="5"/>
  <c r="K73" i="5"/>
  <c r="I73" i="5"/>
  <c r="G73" i="5" s="1"/>
  <c r="E73" i="5"/>
  <c r="O72" i="5"/>
  <c r="M72" i="5"/>
  <c r="K72" i="5"/>
  <c r="I72" i="5"/>
  <c r="G72" i="5"/>
  <c r="E72" i="5"/>
  <c r="O71" i="5"/>
  <c r="M71" i="5"/>
  <c r="K71" i="5"/>
  <c r="I71" i="5"/>
  <c r="G71" i="5" s="1"/>
  <c r="E71" i="5"/>
  <c r="O70" i="5"/>
  <c r="M70" i="5"/>
  <c r="K70" i="5"/>
  <c r="I70" i="5"/>
  <c r="G70" i="5"/>
  <c r="E70" i="5"/>
  <c r="O69" i="5"/>
  <c r="M69" i="5"/>
  <c r="K69" i="5"/>
  <c r="I69" i="5"/>
  <c r="G69" i="5" s="1"/>
  <c r="E69" i="5"/>
  <c r="O68" i="5"/>
  <c r="M68" i="5"/>
  <c r="K68" i="5"/>
  <c r="I68" i="5"/>
  <c r="G68" i="5"/>
  <c r="E68" i="5"/>
  <c r="O67" i="5"/>
  <c r="M67" i="5"/>
  <c r="K67" i="5"/>
  <c r="I67" i="5"/>
  <c r="G67" i="5" s="1"/>
  <c r="E67" i="5"/>
  <c r="O66" i="5"/>
  <c r="G66" i="5" s="1"/>
  <c r="M66" i="5"/>
  <c r="K66" i="5"/>
  <c r="I66" i="5"/>
  <c r="E66" i="5"/>
  <c r="O65" i="5"/>
  <c r="M65" i="5"/>
  <c r="K65" i="5"/>
  <c r="I65" i="5"/>
  <c r="G65" i="5" s="1"/>
  <c r="E65" i="5"/>
  <c r="O64" i="5"/>
  <c r="M64" i="5"/>
  <c r="K64" i="5"/>
  <c r="I64" i="5"/>
  <c r="G64" i="5"/>
  <c r="E64" i="5"/>
  <c r="O63" i="5"/>
  <c r="M63" i="5"/>
  <c r="K63" i="5"/>
  <c r="I63" i="5"/>
  <c r="G63" i="5" s="1"/>
  <c r="E63" i="5"/>
  <c r="O62" i="5"/>
  <c r="G62" i="5" s="1"/>
  <c r="M62" i="5"/>
  <c r="K62" i="5"/>
  <c r="I62" i="5"/>
  <c r="E62" i="5"/>
  <c r="O61" i="5"/>
  <c r="M61" i="5"/>
  <c r="K61" i="5"/>
  <c r="I61" i="5"/>
  <c r="G61" i="5" s="1"/>
  <c r="E61" i="5"/>
  <c r="O60" i="5"/>
  <c r="M60" i="5"/>
  <c r="K60" i="5"/>
  <c r="I60" i="5"/>
  <c r="G60" i="5"/>
  <c r="E60" i="5"/>
  <c r="O59" i="5"/>
  <c r="M59" i="5"/>
  <c r="K59" i="5"/>
  <c r="I59" i="5"/>
  <c r="G59" i="5" s="1"/>
  <c r="E59" i="5"/>
  <c r="O58" i="5"/>
  <c r="M58" i="5"/>
  <c r="K58" i="5"/>
  <c r="I58" i="5"/>
  <c r="G58" i="5"/>
  <c r="E58" i="5"/>
  <c r="O57" i="5"/>
  <c r="M57" i="5"/>
  <c r="K57" i="5"/>
  <c r="I57" i="5"/>
  <c r="G57" i="5" s="1"/>
  <c r="E57" i="5"/>
  <c r="O56" i="5"/>
  <c r="G56" i="5" s="1"/>
  <c r="G91" i="5" s="1"/>
  <c r="M56" i="5"/>
  <c r="K56" i="5"/>
  <c r="I56" i="5"/>
  <c r="E56" i="5"/>
  <c r="O40" i="5"/>
  <c r="M40" i="5"/>
  <c r="K40" i="5"/>
  <c r="G40" i="5" s="1"/>
  <c r="I40" i="5"/>
  <c r="E40" i="5"/>
  <c r="O39" i="5"/>
  <c r="M39" i="5"/>
  <c r="K39" i="5"/>
  <c r="I39" i="5"/>
  <c r="G39" i="5" s="1"/>
  <c r="E39" i="5"/>
  <c r="O38" i="5"/>
  <c r="M38" i="5"/>
  <c r="G38" i="5" s="1"/>
  <c r="K38" i="5"/>
  <c r="I38" i="5"/>
  <c r="E38" i="5"/>
  <c r="O37" i="5"/>
  <c r="M37" i="5"/>
  <c r="K37" i="5"/>
  <c r="I37" i="5"/>
  <c r="G37" i="5" s="1"/>
  <c r="E37" i="5"/>
  <c r="O36" i="5"/>
  <c r="M36" i="5"/>
  <c r="G36" i="5" s="1"/>
  <c r="K36" i="5"/>
  <c r="I36" i="5"/>
  <c r="E36" i="5"/>
  <c r="O35" i="5"/>
  <c r="M35" i="5"/>
  <c r="K35" i="5"/>
  <c r="I35" i="5"/>
  <c r="G35" i="5" s="1"/>
  <c r="E35" i="5"/>
  <c r="O34" i="5"/>
  <c r="M34" i="5"/>
  <c r="G34" i="5" s="1"/>
  <c r="K34" i="5"/>
  <c r="I34" i="5"/>
  <c r="O33" i="5"/>
  <c r="M33" i="5"/>
  <c r="K33" i="5"/>
  <c r="I33" i="5"/>
  <c r="G33" i="5"/>
  <c r="E33" i="5"/>
  <c r="O32" i="5"/>
  <c r="M32" i="5"/>
  <c r="K32" i="5"/>
  <c r="I32" i="5"/>
  <c r="G32" i="5" s="1"/>
  <c r="E32" i="5"/>
  <c r="O31" i="5"/>
  <c r="G31" i="5" s="1"/>
  <c r="M31" i="5"/>
  <c r="K31" i="5"/>
  <c r="I31" i="5"/>
  <c r="E31" i="5"/>
  <c r="O30" i="5"/>
  <c r="M30" i="5"/>
  <c r="K30" i="5"/>
  <c r="I30" i="5"/>
  <c r="G30" i="5" s="1"/>
  <c r="E30" i="5"/>
  <c r="O29" i="5"/>
  <c r="G29" i="5" s="1"/>
  <c r="M29" i="5"/>
  <c r="K29" i="5"/>
  <c r="I29" i="5"/>
  <c r="E29" i="5"/>
  <c r="O28" i="5"/>
  <c r="M28" i="5"/>
  <c r="K28" i="5"/>
  <c r="I28" i="5"/>
  <c r="G28" i="5" s="1"/>
  <c r="E28" i="5"/>
  <c r="O27" i="5"/>
  <c r="M27" i="5"/>
  <c r="K27" i="5"/>
  <c r="I27" i="5"/>
  <c r="G27" i="5"/>
  <c r="E27" i="5"/>
  <c r="O26" i="5"/>
  <c r="M26" i="5"/>
  <c r="K26" i="5"/>
  <c r="I26" i="5"/>
  <c r="G26" i="5" s="1"/>
  <c r="E26" i="5"/>
  <c r="O25" i="5"/>
  <c r="G25" i="5" s="1"/>
  <c r="M25" i="5"/>
  <c r="K25" i="5"/>
  <c r="I25" i="5"/>
  <c r="E25" i="5"/>
  <c r="O24" i="5"/>
  <c r="M24" i="5"/>
  <c r="K24" i="5"/>
  <c r="I24" i="5"/>
  <c r="G24" i="5" s="1"/>
  <c r="E24" i="5"/>
  <c r="O23" i="5"/>
  <c r="M23" i="5"/>
  <c r="K23" i="5"/>
  <c r="I23" i="5"/>
  <c r="G23" i="5"/>
  <c r="E23" i="5"/>
  <c r="O22" i="5"/>
  <c r="M22" i="5"/>
  <c r="K22" i="5"/>
  <c r="I22" i="5"/>
  <c r="G22" i="5" s="1"/>
  <c r="E22" i="5"/>
  <c r="O21" i="5"/>
  <c r="M21" i="5"/>
  <c r="K21" i="5"/>
  <c r="I21" i="5"/>
  <c r="G21" i="5"/>
  <c r="E21" i="5"/>
  <c r="O20" i="5"/>
  <c r="M20" i="5"/>
  <c r="K20" i="5"/>
  <c r="I20" i="5"/>
  <c r="G20" i="5" s="1"/>
  <c r="E20" i="5"/>
  <c r="O19" i="5"/>
  <c r="G19" i="5" s="1"/>
  <c r="M19" i="5"/>
  <c r="K19" i="5"/>
  <c r="I19" i="5"/>
  <c r="E19" i="5"/>
  <c r="O18" i="5"/>
  <c r="M18" i="5"/>
  <c r="K18" i="5"/>
  <c r="I18" i="5"/>
  <c r="G18" i="5" s="1"/>
  <c r="E18" i="5"/>
  <c r="O17" i="5"/>
  <c r="M17" i="5"/>
  <c r="K17" i="5"/>
  <c r="I17" i="5"/>
  <c r="G17" i="5"/>
  <c r="E17" i="5"/>
  <c r="O16" i="5"/>
  <c r="M16" i="5"/>
  <c r="K16" i="5"/>
  <c r="I16" i="5"/>
  <c r="G16" i="5" s="1"/>
  <c r="E16" i="5"/>
  <c r="O15" i="5"/>
  <c r="M15" i="5"/>
  <c r="K15" i="5"/>
  <c r="I15" i="5"/>
  <c r="G15" i="5"/>
  <c r="E15" i="5"/>
  <c r="O14" i="5"/>
  <c r="M14" i="5"/>
  <c r="K14" i="5"/>
  <c r="I14" i="5"/>
  <c r="G14" i="5" s="1"/>
  <c r="E14" i="5"/>
  <c r="O13" i="5"/>
  <c r="M13" i="5"/>
  <c r="K13" i="5"/>
  <c r="I13" i="5"/>
  <c r="G13" i="5"/>
  <c r="E13" i="5"/>
  <c r="O12" i="5"/>
  <c r="M12" i="5"/>
  <c r="K12" i="5"/>
  <c r="I12" i="5"/>
  <c r="G12" i="5" s="1"/>
  <c r="E12" i="5"/>
  <c r="O11" i="5"/>
  <c r="G11" i="5" s="1"/>
  <c r="G42" i="5" s="1"/>
  <c r="M11" i="5"/>
  <c r="K11" i="5"/>
  <c r="I11" i="5"/>
  <c r="E11" i="5"/>
  <c r="N70" i="1"/>
  <c r="L70" i="1"/>
  <c r="J70" i="1"/>
  <c r="H70" i="1"/>
  <c r="F70" i="1"/>
  <c r="N68" i="1"/>
  <c r="L68" i="1"/>
  <c r="J68" i="1"/>
  <c r="H68" i="1"/>
  <c r="F68" i="1"/>
  <c r="D68" i="1"/>
  <c r="N67" i="1"/>
  <c r="L67" i="1"/>
  <c r="J67" i="1"/>
  <c r="H67" i="1"/>
  <c r="D67" i="1"/>
  <c r="F67" i="1" s="1"/>
  <c r="N66" i="1"/>
  <c r="L66" i="1"/>
  <c r="J66" i="1"/>
  <c r="H66" i="1"/>
  <c r="F66" i="1"/>
  <c r="D66" i="1"/>
  <c r="N65" i="1"/>
  <c r="L65" i="1"/>
  <c r="J65" i="1"/>
  <c r="H65" i="1"/>
  <c r="D65" i="1"/>
  <c r="F65" i="1" s="1"/>
  <c r="N64" i="1"/>
  <c r="L64" i="1"/>
  <c r="J64" i="1"/>
  <c r="H64" i="1"/>
  <c r="F64" i="1"/>
  <c r="D64" i="1"/>
  <c r="N63" i="1"/>
  <c r="L63" i="1"/>
  <c r="J63" i="1"/>
  <c r="H63" i="1"/>
  <c r="D63" i="1"/>
  <c r="F63" i="1" s="1"/>
  <c r="N62" i="1"/>
  <c r="L62" i="1"/>
  <c r="J62" i="1"/>
  <c r="H62" i="1"/>
  <c r="F62" i="1"/>
  <c r="D62" i="1"/>
  <c r="N61" i="1"/>
  <c r="L61" i="1"/>
  <c r="J61" i="1"/>
  <c r="H61" i="1"/>
  <c r="D61" i="1"/>
  <c r="F61" i="1" s="1"/>
  <c r="N60" i="1"/>
  <c r="L60" i="1"/>
  <c r="J60" i="1"/>
  <c r="H60" i="1"/>
  <c r="F60" i="1"/>
  <c r="D60" i="1"/>
  <c r="N59" i="1"/>
  <c r="L59" i="1"/>
  <c r="J59" i="1"/>
  <c r="H59" i="1"/>
  <c r="D59" i="1"/>
  <c r="F59" i="1" s="1"/>
  <c r="N58" i="1"/>
  <c r="L58" i="1"/>
  <c r="J58" i="1"/>
  <c r="H58" i="1"/>
  <c r="F58" i="1"/>
  <c r="D58" i="1"/>
  <c r="N57" i="1"/>
  <c r="L57" i="1"/>
  <c r="J57" i="1"/>
  <c r="H57" i="1"/>
  <c r="D57" i="1"/>
  <c r="F57" i="1" s="1"/>
  <c r="N56" i="1"/>
  <c r="L56" i="1"/>
  <c r="J56" i="1"/>
  <c r="H56" i="1"/>
  <c r="F56" i="1"/>
  <c r="D56" i="1"/>
  <c r="N55" i="1"/>
  <c r="L55" i="1"/>
  <c r="J55" i="1"/>
  <c r="H55" i="1"/>
  <c r="D55" i="1"/>
  <c r="F55" i="1" s="1"/>
  <c r="N54" i="1"/>
  <c r="L54" i="1"/>
  <c r="J54" i="1"/>
  <c r="H54" i="1"/>
  <c r="F54" i="1"/>
  <c r="D54" i="1"/>
  <c r="N53" i="1"/>
  <c r="L53" i="1"/>
  <c r="J53" i="1"/>
  <c r="H53" i="1"/>
  <c r="D53" i="1"/>
  <c r="F53" i="1" s="1"/>
  <c r="N52" i="1"/>
  <c r="L52" i="1"/>
  <c r="J52" i="1"/>
  <c r="H52" i="1"/>
  <c r="F52" i="1"/>
  <c r="D52" i="1"/>
  <c r="N51" i="1"/>
  <c r="L51" i="1"/>
  <c r="J51" i="1"/>
  <c r="H51" i="1"/>
  <c r="D51" i="1"/>
  <c r="F51" i="1" s="1"/>
  <c r="N50" i="1"/>
  <c r="L50" i="1"/>
  <c r="J50" i="1"/>
  <c r="H50" i="1"/>
  <c r="F50" i="1"/>
  <c r="D50" i="1"/>
  <c r="N49" i="1"/>
  <c r="L49" i="1"/>
  <c r="J49" i="1"/>
  <c r="H49" i="1"/>
  <c r="D49" i="1"/>
  <c r="F49" i="1" s="1"/>
  <c r="N48" i="1"/>
  <c r="L48" i="1"/>
  <c r="J48" i="1"/>
  <c r="H48" i="1"/>
  <c r="N47" i="1"/>
  <c r="L47" i="1"/>
  <c r="J47" i="1"/>
  <c r="H47" i="1"/>
  <c r="F47" i="1"/>
  <c r="D47" i="1"/>
  <c r="N46" i="1"/>
  <c r="L46" i="1"/>
  <c r="J46" i="1"/>
  <c r="H46" i="1"/>
  <c r="D46" i="1"/>
  <c r="F46" i="1" s="1"/>
  <c r="N45" i="1"/>
  <c r="L45" i="1"/>
  <c r="J45" i="1"/>
  <c r="H45" i="1"/>
  <c r="F45" i="1"/>
  <c r="D45" i="1"/>
  <c r="N44" i="1"/>
  <c r="L44" i="1"/>
  <c r="J44" i="1"/>
  <c r="H44" i="1"/>
  <c r="F44" i="1"/>
  <c r="N43" i="1"/>
  <c r="L43" i="1"/>
  <c r="J43" i="1"/>
  <c r="H43" i="1"/>
  <c r="D43" i="1"/>
  <c r="F43" i="1" s="1"/>
  <c r="N42" i="1"/>
  <c r="L42" i="1"/>
  <c r="J42" i="1"/>
  <c r="H42" i="1"/>
  <c r="F42" i="1"/>
  <c r="D42" i="1"/>
  <c r="N41" i="1"/>
  <c r="L41" i="1"/>
  <c r="J41" i="1"/>
  <c r="H41" i="1"/>
  <c r="D41" i="1"/>
  <c r="F41" i="1" s="1"/>
  <c r="N40" i="1"/>
  <c r="L40" i="1"/>
  <c r="J40" i="1"/>
  <c r="H40" i="1"/>
  <c r="F40" i="1"/>
  <c r="D40" i="1"/>
  <c r="N39" i="1"/>
  <c r="L39" i="1"/>
  <c r="J39" i="1"/>
  <c r="H39" i="1"/>
  <c r="D39" i="1"/>
  <c r="F39" i="1" s="1"/>
  <c r="N38" i="1"/>
  <c r="L38" i="1"/>
  <c r="J38" i="1"/>
  <c r="H38" i="1"/>
  <c r="F38" i="1"/>
  <c r="N37" i="1"/>
  <c r="L37" i="1"/>
  <c r="J37" i="1"/>
  <c r="H37" i="1"/>
  <c r="F37" i="1"/>
  <c r="N36" i="1"/>
  <c r="L36" i="1"/>
  <c r="J36" i="1"/>
  <c r="H36" i="1"/>
  <c r="D36" i="1"/>
  <c r="F36" i="1" s="1"/>
  <c r="N35" i="1"/>
  <c r="L35" i="1"/>
  <c r="J35" i="1"/>
  <c r="H35" i="1"/>
  <c r="F35" i="1"/>
  <c r="D35" i="1"/>
  <c r="N34" i="1"/>
  <c r="L34" i="1"/>
  <c r="J34" i="1"/>
  <c r="H34" i="1"/>
  <c r="F34" i="1"/>
  <c r="N33" i="1"/>
  <c r="L33" i="1"/>
  <c r="J33" i="1"/>
  <c r="H33" i="1"/>
  <c r="F33" i="1"/>
  <c r="D33" i="1"/>
  <c r="N32" i="1"/>
  <c r="L32" i="1"/>
  <c r="J32" i="1"/>
  <c r="H32" i="1"/>
  <c r="D32" i="1"/>
  <c r="F32" i="1" s="1"/>
  <c r="N31" i="1"/>
  <c r="L31" i="1"/>
  <c r="J31" i="1"/>
  <c r="H31" i="1"/>
  <c r="F31" i="1"/>
  <c r="D31" i="1"/>
  <c r="N30" i="1"/>
  <c r="L30" i="1"/>
  <c r="J30" i="1"/>
  <c r="H30" i="1"/>
  <c r="D30" i="1"/>
  <c r="F30" i="1" s="1"/>
  <c r="N29" i="1"/>
  <c r="L29" i="1"/>
  <c r="J29" i="1"/>
  <c r="H29" i="1"/>
  <c r="F29" i="1"/>
  <c r="D29" i="1"/>
  <c r="N28" i="1"/>
  <c r="L28" i="1"/>
  <c r="J28" i="1"/>
  <c r="J72" i="1" s="1"/>
  <c r="H28" i="1"/>
  <c r="F28" i="1"/>
  <c r="N27" i="1"/>
  <c r="L27" i="1"/>
  <c r="J27" i="1"/>
  <c r="H27" i="1"/>
  <c r="D27" i="1"/>
  <c r="F27" i="1" s="1"/>
  <c r="N26" i="1"/>
  <c r="L26" i="1"/>
  <c r="J26" i="1"/>
  <c r="H26" i="1"/>
  <c r="F26" i="1"/>
  <c r="D26" i="1"/>
  <c r="N25" i="1"/>
  <c r="L25" i="1"/>
  <c r="J25" i="1"/>
  <c r="H25" i="1"/>
  <c r="D25" i="1"/>
  <c r="F25" i="1" s="1"/>
  <c r="N24" i="1"/>
  <c r="L24" i="1"/>
  <c r="J24" i="1"/>
  <c r="H24" i="1"/>
  <c r="F24" i="1"/>
  <c r="D24" i="1"/>
  <c r="N23" i="1"/>
  <c r="L23" i="1"/>
  <c r="J23" i="1"/>
  <c r="H23" i="1"/>
  <c r="D23" i="1"/>
  <c r="F23" i="1" s="1"/>
  <c r="N22" i="1"/>
  <c r="L22" i="1"/>
  <c r="J22" i="1"/>
  <c r="H22" i="1"/>
  <c r="F22" i="1"/>
  <c r="D22" i="1"/>
  <c r="N21" i="1"/>
  <c r="L21" i="1"/>
  <c r="J21" i="1"/>
  <c r="H21" i="1"/>
  <c r="D21" i="1"/>
  <c r="F21" i="1" s="1"/>
  <c r="N20" i="1"/>
  <c r="L20" i="1"/>
  <c r="J20" i="1"/>
  <c r="H20" i="1"/>
  <c r="F20" i="1"/>
  <c r="D20" i="1"/>
  <c r="N19" i="1"/>
  <c r="L19" i="1"/>
  <c r="J19" i="1"/>
  <c r="H19" i="1"/>
  <c r="D19" i="1"/>
  <c r="F19" i="1" s="1"/>
  <c r="N18" i="1"/>
  <c r="L18" i="1"/>
  <c r="J18" i="1"/>
  <c r="H18" i="1"/>
  <c r="F18" i="1"/>
  <c r="D18" i="1"/>
  <c r="N17" i="1"/>
  <c r="L17" i="1"/>
  <c r="J17" i="1"/>
  <c r="H17" i="1"/>
  <c r="N16" i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D14" i="1"/>
  <c r="N13" i="1"/>
  <c r="L13" i="1"/>
  <c r="J13" i="1"/>
  <c r="H13" i="1"/>
  <c r="D13" i="1"/>
  <c r="F13" i="1" s="1"/>
  <c r="N12" i="1"/>
  <c r="L12" i="1"/>
  <c r="J12" i="1"/>
  <c r="H12" i="1"/>
  <c r="F12" i="1"/>
  <c r="D12" i="1"/>
  <c r="N11" i="1"/>
  <c r="N72" i="1" s="1"/>
  <c r="L11" i="1"/>
  <c r="L72" i="1" s="1"/>
  <c r="J11" i="1"/>
  <c r="H11" i="1"/>
  <c r="H72" i="1" s="1"/>
  <c r="D11" i="1"/>
  <c r="F11" i="1" s="1"/>
  <c r="G36" i="16"/>
  <c r="G34" i="16"/>
  <c r="O26" i="16"/>
  <c r="O25" i="16"/>
  <c r="O24" i="16"/>
  <c r="O23" i="16"/>
  <c r="O22" i="16"/>
  <c r="O21" i="16"/>
  <c r="O20" i="16"/>
  <c r="O19" i="16"/>
  <c r="O18" i="16"/>
  <c r="O17" i="16"/>
  <c r="O16" i="16"/>
  <c r="K16" i="16"/>
  <c r="O15" i="16"/>
  <c r="K15" i="16"/>
  <c r="O14" i="16"/>
  <c r="K14" i="16"/>
  <c r="O13" i="16"/>
  <c r="M13" i="16"/>
  <c r="K13" i="16"/>
  <c r="O12" i="16"/>
  <c r="M12" i="16"/>
  <c r="K12" i="16"/>
  <c r="I12" i="16"/>
  <c r="O11" i="16"/>
  <c r="M11" i="16"/>
  <c r="K11" i="16"/>
  <c r="I11" i="16"/>
  <c r="N73" i="2"/>
  <c r="L73" i="2"/>
  <c r="J73" i="2"/>
  <c r="H73" i="2"/>
  <c r="H40" i="2"/>
  <c r="N40" i="2"/>
  <c r="J40" i="2"/>
  <c r="L40" i="2"/>
  <c r="H10" i="2"/>
  <c r="H146" i="6"/>
  <c r="F146" i="6"/>
  <c r="N145" i="6"/>
  <c r="L145" i="6"/>
  <c r="J145" i="6"/>
  <c r="H145" i="6"/>
  <c r="N144" i="6"/>
  <c r="L144" i="6"/>
  <c r="J144" i="6"/>
  <c r="H144" i="6"/>
  <c r="N143" i="6"/>
  <c r="L143" i="6"/>
  <c r="J143" i="6"/>
  <c r="H143" i="6"/>
  <c r="N142" i="6"/>
  <c r="L142" i="6"/>
  <c r="J142" i="6"/>
  <c r="H142" i="6"/>
  <c r="N141" i="6"/>
  <c r="L141" i="6"/>
  <c r="J141" i="6"/>
  <c r="H141" i="6"/>
  <c r="N140" i="6"/>
  <c r="L140" i="6"/>
  <c r="J140" i="6"/>
  <c r="H140" i="6"/>
  <c r="N139" i="6"/>
  <c r="L139" i="6"/>
  <c r="J139" i="6"/>
  <c r="H139" i="6"/>
  <c r="N138" i="6"/>
  <c r="L138" i="6"/>
  <c r="J138" i="6"/>
  <c r="H138" i="6"/>
  <c r="N137" i="6"/>
  <c r="L137" i="6"/>
  <c r="J137" i="6"/>
  <c r="H137" i="6"/>
  <c r="N136" i="6"/>
  <c r="L136" i="6"/>
  <c r="J136" i="6"/>
  <c r="H136" i="6"/>
  <c r="N135" i="6"/>
  <c r="L135" i="6"/>
  <c r="J135" i="6"/>
  <c r="H135" i="6"/>
  <c r="N134" i="6"/>
  <c r="L134" i="6"/>
  <c r="L146" i="6" s="1"/>
  <c r="J134" i="6"/>
  <c r="J146" i="6" s="1"/>
  <c r="H134" i="6"/>
  <c r="J118" i="6"/>
  <c r="F118" i="6"/>
  <c r="N117" i="6"/>
  <c r="L117" i="6"/>
  <c r="J117" i="6"/>
  <c r="H117" i="6"/>
  <c r="N116" i="6"/>
  <c r="L116" i="6"/>
  <c r="J116" i="6"/>
  <c r="H116" i="6"/>
  <c r="N115" i="6"/>
  <c r="L115" i="6"/>
  <c r="J115" i="6"/>
  <c r="H115" i="6"/>
  <c r="N114" i="6"/>
  <c r="L114" i="6"/>
  <c r="J114" i="6"/>
  <c r="H114" i="6"/>
  <c r="N113" i="6"/>
  <c r="L113" i="6"/>
  <c r="J113" i="6"/>
  <c r="H113" i="6"/>
  <c r="N112" i="6"/>
  <c r="L112" i="6"/>
  <c r="J112" i="6"/>
  <c r="H112" i="6"/>
  <c r="N111" i="6"/>
  <c r="L111" i="6"/>
  <c r="J111" i="6"/>
  <c r="H111" i="6"/>
  <c r="N110" i="6"/>
  <c r="L110" i="6"/>
  <c r="J110" i="6"/>
  <c r="H110" i="6"/>
  <c r="N109" i="6"/>
  <c r="L109" i="6"/>
  <c r="J109" i="6"/>
  <c r="H109" i="6"/>
  <c r="N108" i="6"/>
  <c r="L108" i="6"/>
  <c r="J108" i="6"/>
  <c r="H108" i="6"/>
  <c r="N107" i="6"/>
  <c r="L107" i="6"/>
  <c r="J107" i="6"/>
  <c r="H107" i="6"/>
  <c r="N106" i="6"/>
  <c r="L106" i="6"/>
  <c r="J106" i="6"/>
  <c r="H106" i="6"/>
  <c r="N105" i="6"/>
  <c r="L105" i="6"/>
  <c r="J105" i="6"/>
  <c r="H105" i="6"/>
  <c r="N104" i="6"/>
  <c r="L104" i="6"/>
  <c r="J104" i="6"/>
  <c r="H104" i="6"/>
  <c r="N103" i="6"/>
  <c r="L103" i="6"/>
  <c r="J103" i="6"/>
  <c r="H103" i="6"/>
  <c r="N102" i="6"/>
  <c r="L102" i="6"/>
  <c r="J102" i="6"/>
  <c r="H102" i="6"/>
  <c r="N101" i="6"/>
  <c r="N118" i="6" s="1"/>
  <c r="L101" i="6"/>
  <c r="L118" i="6" s="1"/>
  <c r="J101" i="6"/>
  <c r="H101" i="6"/>
  <c r="H118" i="6" s="1"/>
  <c r="L73" i="6"/>
  <c r="F73" i="6"/>
  <c r="N72" i="6"/>
  <c r="L72" i="6"/>
  <c r="J72" i="6"/>
  <c r="H72" i="6"/>
  <c r="N71" i="6"/>
  <c r="L71" i="6"/>
  <c r="J71" i="6"/>
  <c r="H71" i="6"/>
  <c r="N70" i="6"/>
  <c r="L70" i="6"/>
  <c r="J70" i="6"/>
  <c r="H70" i="6"/>
  <c r="N69" i="6"/>
  <c r="L69" i="6"/>
  <c r="J69" i="6"/>
  <c r="H69" i="6"/>
  <c r="N68" i="6"/>
  <c r="L68" i="6"/>
  <c r="J68" i="6"/>
  <c r="H68" i="6"/>
  <c r="N67" i="6"/>
  <c r="L67" i="6"/>
  <c r="J67" i="6"/>
  <c r="H67" i="6"/>
  <c r="N66" i="6"/>
  <c r="L66" i="6"/>
  <c r="J66" i="6"/>
  <c r="H66" i="6"/>
  <c r="N65" i="6"/>
  <c r="L65" i="6"/>
  <c r="J65" i="6"/>
  <c r="H65" i="6"/>
  <c r="N64" i="6"/>
  <c r="L64" i="6"/>
  <c r="J64" i="6"/>
  <c r="H64" i="6"/>
  <c r="N63" i="6"/>
  <c r="L63" i="6"/>
  <c r="J63" i="6"/>
  <c r="H63" i="6"/>
  <c r="N62" i="6"/>
  <c r="L62" i="6"/>
  <c r="J62" i="6"/>
  <c r="H62" i="6"/>
  <c r="N61" i="6"/>
  <c r="L61" i="6"/>
  <c r="J61" i="6"/>
  <c r="H61" i="6"/>
  <c r="N60" i="6"/>
  <c r="L60" i="6"/>
  <c r="J60" i="6"/>
  <c r="H60" i="6"/>
  <c r="N59" i="6"/>
  <c r="L59" i="6"/>
  <c r="J59" i="6"/>
  <c r="H59" i="6"/>
  <c r="N58" i="6"/>
  <c r="L58" i="6"/>
  <c r="J58" i="6"/>
  <c r="H58" i="6"/>
  <c r="N57" i="6"/>
  <c r="L57" i="6"/>
  <c r="J57" i="6"/>
  <c r="H57" i="6"/>
  <c r="N56" i="6"/>
  <c r="L56" i="6"/>
  <c r="J56" i="6"/>
  <c r="J73" i="6" s="1"/>
  <c r="H56" i="6"/>
  <c r="H73" i="6" s="1"/>
  <c r="N30" i="6"/>
  <c r="N29" i="6"/>
  <c r="L29" i="6"/>
  <c r="J29" i="6"/>
  <c r="H29" i="6"/>
  <c r="N28" i="6"/>
  <c r="L28" i="6"/>
  <c r="J28" i="6"/>
  <c r="H28" i="6"/>
  <c r="N27" i="6"/>
  <c r="L27" i="6"/>
  <c r="J27" i="6"/>
  <c r="H27" i="6"/>
  <c r="N26" i="6"/>
  <c r="L26" i="6"/>
  <c r="J26" i="6"/>
  <c r="H26" i="6"/>
  <c r="N25" i="6"/>
  <c r="L25" i="6"/>
  <c r="J25" i="6"/>
  <c r="H25" i="6"/>
  <c r="N24" i="6"/>
  <c r="L24" i="6"/>
  <c r="J24" i="6"/>
  <c r="H24" i="6"/>
  <c r="N23" i="6"/>
  <c r="L23" i="6"/>
  <c r="J23" i="6"/>
  <c r="H23" i="6"/>
  <c r="N22" i="6"/>
  <c r="L22" i="6"/>
  <c r="J22" i="6"/>
  <c r="H22" i="6"/>
  <c r="N21" i="6"/>
  <c r="L21" i="6"/>
  <c r="J21" i="6"/>
  <c r="H21" i="6"/>
  <c r="N20" i="6"/>
  <c r="L20" i="6"/>
  <c r="J20" i="6"/>
  <c r="H20" i="6"/>
  <c r="N19" i="6"/>
  <c r="L19" i="6"/>
  <c r="J19" i="6"/>
  <c r="H19" i="6"/>
  <c r="N18" i="6"/>
  <c r="L18" i="6"/>
  <c r="J18" i="6"/>
  <c r="H18" i="6"/>
  <c r="N17" i="6"/>
  <c r="L17" i="6"/>
  <c r="J17" i="6"/>
  <c r="H17" i="6"/>
  <c r="N16" i="6"/>
  <c r="L16" i="6"/>
  <c r="J16" i="6"/>
  <c r="H16" i="6"/>
  <c r="N15" i="6"/>
  <c r="L15" i="6"/>
  <c r="L30" i="6" s="1"/>
  <c r="J15" i="6"/>
  <c r="J30" i="6" s="1"/>
  <c r="H15" i="6"/>
  <c r="H30" i="6" s="1"/>
  <c r="F30" i="6" s="1"/>
  <c r="M83" i="7"/>
  <c r="K83" i="7"/>
  <c r="I83" i="7"/>
  <c r="G83" i="7"/>
  <c r="N80" i="7"/>
  <c r="L80" i="7"/>
  <c r="J80" i="7"/>
  <c r="H80" i="7"/>
  <c r="F80" i="7"/>
  <c r="N79" i="7"/>
  <c r="L79" i="7"/>
  <c r="J79" i="7"/>
  <c r="H79" i="7"/>
  <c r="F79" i="7"/>
  <c r="N78" i="7"/>
  <c r="L78" i="7"/>
  <c r="J78" i="7"/>
  <c r="H78" i="7"/>
  <c r="F78" i="7"/>
  <c r="N77" i="7"/>
  <c r="L77" i="7"/>
  <c r="J77" i="7"/>
  <c r="H77" i="7"/>
  <c r="F77" i="7"/>
  <c r="N76" i="7"/>
  <c r="L76" i="7"/>
  <c r="J76" i="7"/>
  <c r="H76" i="7"/>
  <c r="F76" i="7"/>
  <c r="N75" i="7"/>
  <c r="L75" i="7"/>
  <c r="J75" i="7"/>
  <c r="H75" i="7"/>
  <c r="F75" i="7"/>
  <c r="N74" i="7"/>
  <c r="L74" i="7"/>
  <c r="J74" i="7"/>
  <c r="H74" i="7"/>
  <c r="F74" i="7"/>
  <c r="N73" i="7"/>
  <c r="L73" i="7"/>
  <c r="J73" i="7"/>
  <c r="H73" i="7"/>
  <c r="F73" i="7"/>
  <c r="N72" i="7"/>
  <c r="L72" i="7"/>
  <c r="J72" i="7"/>
  <c r="H72" i="7"/>
  <c r="F72" i="7"/>
  <c r="N71" i="7"/>
  <c r="L71" i="7"/>
  <c r="J71" i="7"/>
  <c r="H71" i="7"/>
  <c r="F71" i="7"/>
  <c r="N70" i="7"/>
  <c r="L70" i="7"/>
  <c r="J70" i="7"/>
  <c r="H70" i="7"/>
  <c r="F70" i="7"/>
  <c r="N69" i="7"/>
  <c r="L69" i="7"/>
  <c r="J69" i="7"/>
  <c r="H69" i="7"/>
  <c r="F69" i="7"/>
  <c r="N68" i="7"/>
  <c r="L68" i="7"/>
  <c r="J68" i="7"/>
  <c r="H68" i="7"/>
  <c r="F68" i="7"/>
  <c r="N67" i="7"/>
  <c r="L67" i="7"/>
  <c r="J67" i="7"/>
  <c r="H67" i="7"/>
  <c r="F67" i="7"/>
  <c r="N66" i="7"/>
  <c r="L66" i="7"/>
  <c r="J66" i="7"/>
  <c r="H66" i="7"/>
  <c r="F66" i="7"/>
  <c r="N65" i="7"/>
  <c r="L65" i="7"/>
  <c r="J65" i="7"/>
  <c r="H65" i="7"/>
  <c r="F65" i="7"/>
  <c r="N64" i="7"/>
  <c r="L64" i="7"/>
  <c r="J64" i="7"/>
  <c r="H64" i="7"/>
  <c r="F64" i="7"/>
  <c r="N63" i="7"/>
  <c r="L63" i="7"/>
  <c r="J63" i="7"/>
  <c r="H63" i="7"/>
  <c r="F63" i="7"/>
  <c r="N62" i="7"/>
  <c r="L62" i="7"/>
  <c r="J62" i="7"/>
  <c r="H62" i="7"/>
  <c r="F62" i="7"/>
  <c r="N61" i="7"/>
  <c r="L61" i="7"/>
  <c r="J61" i="7"/>
  <c r="H61" i="7"/>
  <c r="F61" i="7"/>
  <c r="N60" i="7"/>
  <c r="L60" i="7"/>
  <c r="J60" i="7"/>
  <c r="H60" i="7"/>
  <c r="F60" i="7"/>
  <c r="N59" i="7"/>
  <c r="L59" i="7"/>
  <c r="J59" i="7"/>
  <c r="H59" i="7"/>
  <c r="F59" i="7"/>
  <c r="N58" i="7"/>
  <c r="L58" i="7"/>
  <c r="J58" i="7"/>
  <c r="H58" i="7"/>
  <c r="F58" i="7"/>
  <c r="N57" i="7"/>
  <c r="L57" i="7"/>
  <c r="J57" i="7"/>
  <c r="H57" i="7"/>
  <c r="F57" i="7"/>
  <c r="N56" i="7"/>
  <c r="L56" i="7"/>
  <c r="J56" i="7"/>
  <c r="H56" i="7"/>
  <c r="F56" i="7"/>
  <c r="N55" i="7"/>
  <c r="L55" i="7"/>
  <c r="J55" i="7"/>
  <c r="H55" i="7"/>
  <c r="F55" i="7"/>
  <c r="N54" i="7"/>
  <c r="L54" i="7"/>
  <c r="J54" i="7"/>
  <c r="H54" i="7"/>
  <c r="F54" i="7"/>
  <c r="N53" i="7"/>
  <c r="L53" i="7"/>
  <c r="J53" i="7"/>
  <c r="H53" i="7"/>
  <c r="F53" i="7"/>
  <c r="N52" i="7"/>
  <c r="L52" i="7"/>
  <c r="J52" i="7"/>
  <c r="H52" i="7"/>
  <c r="F52" i="7"/>
  <c r="N51" i="7"/>
  <c r="L51" i="7"/>
  <c r="J51" i="7"/>
  <c r="H51" i="7"/>
  <c r="F51" i="7"/>
  <c r="N50" i="7"/>
  <c r="L50" i="7"/>
  <c r="J50" i="7"/>
  <c r="H50" i="7"/>
  <c r="F50" i="7"/>
  <c r="N49" i="7"/>
  <c r="L49" i="7"/>
  <c r="J49" i="7"/>
  <c r="H49" i="7"/>
  <c r="F49" i="7"/>
  <c r="N48" i="7"/>
  <c r="L48" i="7"/>
  <c r="J48" i="7"/>
  <c r="H48" i="7"/>
  <c r="F48" i="7"/>
  <c r="N47" i="7"/>
  <c r="L47" i="7"/>
  <c r="J47" i="7"/>
  <c r="H47" i="7"/>
  <c r="F47" i="7"/>
  <c r="N46" i="7"/>
  <c r="L46" i="7"/>
  <c r="J46" i="7"/>
  <c r="H46" i="7"/>
  <c r="F46" i="7"/>
  <c r="N45" i="7"/>
  <c r="L45" i="7"/>
  <c r="J45" i="7"/>
  <c r="H45" i="7"/>
  <c r="F45" i="7"/>
  <c r="N44" i="7"/>
  <c r="L44" i="7"/>
  <c r="J44" i="7"/>
  <c r="H44" i="7"/>
  <c r="F44" i="7"/>
  <c r="N43" i="7"/>
  <c r="L43" i="7"/>
  <c r="J43" i="7"/>
  <c r="H43" i="7"/>
  <c r="F43" i="7"/>
  <c r="N42" i="7"/>
  <c r="L42" i="7"/>
  <c r="J42" i="7"/>
  <c r="H42" i="7"/>
  <c r="F42" i="7"/>
  <c r="N41" i="7"/>
  <c r="L41" i="7"/>
  <c r="J41" i="7"/>
  <c r="H41" i="7"/>
  <c r="F41" i="7"/>
  <c r="N40" i="7"/>
  <c r="L40" i="7"/>
  <c r="J40" i="7"/>
  <c r="H40" i="7"/>
  <c r="F40" i="7"/>
  <c r="N39" i="7"/>
  <c r="L39" i="7"/>
  <c r="J39" i="7"/>
  <c r="H39" i="7"/>
  <c r="F39" i="7"/>
  <c r="N38" i="7"/>
  <c r="L38" i="7"/>
  <c r="J38" i="7"/>
  <c r="H38" i="7"/>
  <c r="F38" i="7"/>
  <c r="N37" i="7"/>
  <c r="L37" i="7"/>
  <c r="J37" i="7"/>
  <c r="H37" i="7"/>
  <c r="F37" i="7"/>
  <c r="N36" i="7"/>
  <c r="L36" i="7"/>
  <c r="J36" i="7"/>
  <c r="H36" i="7"/>
  <c r="F36" i="7"/>
  <c r="N35" i="7"/>
  <c r="L35" i="7"/>
  <c r="J35" i="7"/>
  <c r="H35" i="7"/>
  <c r="F35" i="7"/>
  <c r="N34" i="7"/>
  <c r="L34" i="7"/>
  <c r="J34" i="7"/>
  <c r="H34" i="7"/>
  <c r="F34" i="7"/>
  <c r="N33" i="7"/>
  <c r="L33" i="7"/>
  <c r="J33" i="7"/>
  <c r="H33" i="7"/>
  <c r="F33" i="7"/>
  <c r="N32" i="7"/>
  <c r="L32" i="7"/>
  <c r="J32" i="7"/>
  <c r="H32" i="7"/>
  <c r="F32" i="7"/>
  <c r="N31" i="7"/>
  <c r="L31" i="7"/>
  <c r="J31" i="7"/>
  <c r="H31" i="7"/>
  <c r="F31" i="7"/>
  <c r="N30" i="7"/>
  <c r="L30" i="7"/>
  <c r="J30" i="7"/>
  <c r="H30" i="7"/>
  <c r="F30" i="7"/>
  <c r="N29" i="7"/>
  <c r="L29" i="7"/>
  <c r="J29" i="7"/>
  <c r="H29" i="7"/>
  <c r="F29" i="7"/>
  <c r="N28" i="7"/>
  <c r="L28" i="7"/>
  <c r="J28" i="7"/>
  <c r="H28" i="7"/>
  <c r="F28" i="7"/>
  <c r="N27" i="7"/>
  <c r="L27" i="7"/>
  <c r="J27" i="7"/>
  <c r="H27" i="7"/>
  <c r="F27" i="7"/>
  <c r="N26" i="7"/>
  <c r="L26" i="7"/>
  <c r="J26" i="7"/>
  <c r="H26" i="7"/>
  <c r="F26" i="7"/>
  <c r="N25" i="7"/>
  <c r="L25" i="7"/>
  <c r="J25" i="7"/>
  <c r="H25" i="7"/>
  <c r="F25" i="7"/>
  <c r="N24" i="7"/>
  <c r="L24" i="7"/>
  <c r="J24" i="7"/>
  <c r="H24" i="7"/>
  <c r="F24" i="7"/>
  <c r="N23" i="7"/>
  <c r="L23" i="7"/>
  <c r="J23" i="7"/>
  <c r="H23" i="7"/>
  <c r="F23" i="7"/>
  <c r="N22" i="7"/>
  <c r="L22" i="7"/>
  <c r="J22" i="7"/>
  <c r="H22" i="7"/>
  <c r="F22" i="7"/>
  <c r="N21" i="7"/>
  <c r="L21" i="7"/>
  <c r="J21" i="7"/>
  <c r="H21" i="7"/>
  <c r="F21" i="7"/>
  <c r="N20" i="7"/>
  <c r="L20" i="7"/>
  <c r="J20" i="7"/>
  <c r="H20" i="7"/>
  <c r="F20" i="7"/>
  <c r="N19" i="7"/>
  <c r="L19" i="7"/>
  <c r="J19" i="7"/>
  <c r="H19" i="7"/>
  <c r="F19" i="7"/>
  <c r="N18" i="7"/>
  <c r="L18" i="7"/>
  <c r="J18" i="7"/>
  <c r="H18" i="7"/>
  <c r="F18" i="7"/>
  <c r="N17" i="7"/>
  <c r="L17" i="7"/>
  <c r="J17" i="7"/>
  <c r="H17" i="7"/>
  <c r="F17" i="7"/>
  <c r="N16" i="7"/>
  <c r="L16" i="7"/>
  <c r="J16" i="7"/>
  <c r="H16" i="7"/>
  <c r="F16" i="7"/>
  <c r="N15" i="7"/>
  <c r="L15" i="7"/>
  <c r="J15" i="7"/>
  <c r="H15" i="7"/>
  <c r="F15" i="7"/>
  <c r="N14" i="7"/>
  <c r="L14" i="7"/>
  <c r="J14" i="7"/>
  <c r="H14" i="7"/>
  <c r="F14" i="7"/>
  <c r="N13" i="7"/>
  <c r="L13" i="7"/>
  <c r="J13" i="7"/>
  <c r="J81" i="7" s="1"/>
  <c r="J83" i="7" s="1"/>
  <c r="H13" i="7"/>
  <c r="F13" i="7"/>
  <c r="N12" i="7"/>
  <c r="N81" i="7" s="1"/>
  <c r="N83" i="7" s="1"/>
  <c r="L12" i="7"/>
  <c r="L81" i="7" s="1"/>
  <c r="L83" i="7" s="1"/>
  <c r="J12" i="7"/>
  <c r="H12" i="7"/>
  <c r="H81" i="7" s="1"/>
  <c r="H83" i="7" s="1"/>
  <c r="F12" i="7"/>
  <c r="F81" i="7" s="1"/>
  <c r="F83" i="7" s="1"/>
  <c r="F361" i="8"/>
  <c r="F320" i="8"/>
  <c r="F270" i="8"/>
  <c r="F211" i="8"/>
  <c r="F152" i="8"/>
  <c r="F93" i="8"/>
  <c r="F37" i="8"/>
  <c r="F361" i="9"/>
  <c r="F320" i="9"/>
  <c r="F270" i="9"/>
  <c r="F211" i="9"/>
  <c r="F152" i="9"/>
  <c r="F93" i="9"/>
  <c r="F37" i="9"/>
  <c r="N35" i="10"/>
  <c r="L35" i="10"/>
  <c r="J35" i="10"/>
  <c r="H35" i="10"/>
  <c r="F35" i="10"/>
  <c r="N109" i="14"/>
  <c r="L109" i="14"/>
  <c r="J109" i="14"/>
  <c r="H109" i="14"/>
  <c r="F109" i="14"/>
  <c r="N108" i="14"/>
  <c r="L108" i="14"/>
  <c r="J108" i="14"/>
  <c r="H108" i="14"/>
  <c r="F108" i="14"/>
  <c r="N107" i="14"/>
  <c r="L107" i="14"/>
  <c r="J107" i="14"/>
  <c r="H107" i="14"/>
  <c r="F107" i="14"/>
  <c r="N106" i="14"/>
  <c r="L106" i="14"/>
  <c r="J106" i="14"/>
  <c r="H106" i="14"/>
  <c r="F106" i="14"/>
  <c r="N105" i="14"/>
  <c r="L105" i="14"/>
  <c r="J105" i="14"/>
  <c r="H105" i="14"/>
  <c r="F105" i="14"/>
  <c r="N104" i="14"/>
  <c r="L104" i="14"/>
  <c r="J104" i="14"/>
  <c r="H104" i="14"/>
  <c r="F104" i="14"/>
  <c r="N103" i="14"/>
  <c r="L103" i="14"/>
  <c r="J103" i="14"/>
  <c r="H103" i="14"/>
  <c r="F103" i="14"/>
  <c r="N102" i="14"/>
  <c r="L102" i="14"/>
  <c r="J102" i="14"/>
  <c r="H102" i="14"/>
  <c r="F102" i="14"/>
  <c r="N101" i="14"/>
  <c r="L101" i="14"/>
  <c r="J101" i="14"/>
  <c r="H101" i="14"/>
  <c r="F101" i="14"/>
  <c r="N100" i="14"/>
  <c r="L100" i="14"/>
  <c r="J100" i="14"/>
  <c r="H100" i="14"/>
  <c r="F100" i="14"/>
  <c r="N99" i="14"/>
  <c r="L99" i="14"/>
  <c r="J99" i="14"/>
  <c r="H99" i="14"/>
  <c r="F99" i="14"/>
  <c r="N98" i="14"/>
  <c r="N110" i="14" s="1"/>
  <c r="L98" i="14"/>
  <c r="J98" i="14"/>
  <c r="H98" i="14"/>
  <c r="F98" i="14"/>
  <c r="F110" i="14" s="1"/>
  <c r="N97" i="14"/>
  <c r="L97" i="14"/>
  <c r="L110" i="14" s="1"/>
  <c r="J97" i="14"/>
  <c r="J110" i="14" s="1"/>
  <c r="H97" i="14"/>
  <c r="H110" i="14" s="1"/>
  <c r="F97" i="14"/>
  <c r="N76" i="14"/>
  <c r="L76" i="14"/>
  <c r="J76" i="14"/>
  <c r="H76" i="14"/>
  <c r="F76" i="14"/>
  <c r="N75" i="14"/>
  <c r="L75" i="14"/>
  <c r="J75" i="14"/>
  <c r="H75" i="14"/>
  <c r="F75" i="14"/>
  <c r="N74" i="14"/>
  <c r="L74" i="14"/>
  <c r="J74" i="14"/>
  <c r="H74" i="14"/>
  <c r="F74" i="14"/>
  <c r="N73" i="14"/>
  <c r="L73" i="14"/>
  <c r="J73" i="14"/>
  <c r="H73" i="14"/>
  <c r="F73" i="14"/>
  <c r="N72" i="14"/>
  <c r="L72" i="14"/>
  <c r="J72" i="14"/>
  <c r="H72" i="14"/>
  <c r="F72" i="14"/>
  <c r="N71" i="14"/>
  <c r="L71" i="14"/>
  <c r="J71" i="14"/>
  <c r="H71" i="14"/>
  <c r="F71" i="14"/>
  <c r="N70" i="14"/>
  <c r="L70" i="14"/>
  <c r="J70" i="14"/>
  <c r="H70" i="14"/>
  <c r="F70" i="14"/>
  <c r="N69" i="14"/>
  <c r="L69" i="14"/>
  <c r="J69" i="14"/>
  <c r="H69" i="14"/>
  <c r="F69" i="14"/>
  <c r="N68" i="14"/>
  <c r="L68" i="14"/>
  <c r="J68" i="14"/>
  <c r="H68" i="14"/>
  <c r="F68" i="14"/>
  <c r="N67" i="14"/>
  <c r="L67" i="14"/>
  <c r="J67" i="14"/>
  <c r="H67" i="14"/>
  <c r="F67" i="14"/>
  <c r="N66" i="14"/>
  <c r="L66" i="14"/>
  <c r="J66" i="14"/>
  <c r="H66" i="14"/>
  <c r="F66" i="14"/>
  <c r="N65" i="14"/>
  <c r="L65" i="14"/>
  <c r="J65" i="14"/>
  <c r="H65" i="14"/>
  <c r="F65" i="14"/>
  <c r="N64" i="14"/>
  <c r="L64" i="14"/>
  <c r="J64" i="14"/>
  <c r="H64" i="14"/>
  <c r="F64" i="14"/>
  <c r="N63" i="14"/>
  <c r="L63" i="14"/>
  <c r="J63" i="14"/>
  <c r="H63" i="14"/>
  <c r="F63" i="14"/>
  <c r="N62" i="14"/>
  <c r="L62" i="14"/>
  <c r="J62" i="14"/>
  <c r="H62" i="14"/>
  <c r="F62" i="14"/>
  <c r="N61" i="14"/>
  <c r="L61" i="14"/>
  <c r="J61" i="14"/>
  <c r="H61" i="14"/>
  <c r="F61" i="14"/>
  <c r="N60" i="14"/>
  <c r="L60" i="14"/>
  <c r="J60" i="14"/>
  <c r="H60" i="14"/>
  <c r="F60" i="14"/>
  <c r="N59" i="14"/>
  <c r="L59" i="14"/>
  <c r="J59" i="14"/>
  <c r="H59" i="14"/>
  <c r="F59" i="14"/>
  <c r="N58" i="14"/>
  <c r="L58" i="14"/>
  <c r="J58" i="14"/>
  <c r="H58" i="14"/>
  <c r="F58" i="14"/>
  <c r="N57" i="14"/>
  <c r="L57" i="14"/>
  <c r="J57" i="14"/>
  <c r="J77" i="14" s="1"/>
  <c r="H57" i="14"/>
  <c r="F57" i="14"/>
  <c r="N56" i="14"/>
  <c r="L56" i="14"/>
  <c r="J56" i="14"/>
  <c r="H56" i="14"/>
  <c r="F56" i="14"/>
  <c r="N55" i="14"/>
  <c r="N77" i="14" s="1"/>
  <c r="L55" i="14"/>
  <c r="L77" i="14" s="1"/>
  <c r="J55" i="14"/>
  <c r="H55" i="14"/>
  <c r="H77" i="14" s="1"/>
  <c r="F55" i="14"/>
  <c r="F77" i="14" s="1"/>
  <c r="N34" i="14"/>
  <c r="L34" i="14"/>
  <c r="J34" i="14"/>
  <c r="H34" i="14"/>
  <c r="F34" i="14"/>
  <c r="N33" i="14"/>
  <c r="L33" i="14"/>
  <c r="J33" i="14"/>
  <c r="H33" i="14"/>
  <c r="F33" i="14"/>
  <c r="N32" i="14"/>
  <c r="L32" i="14"/>
  <c r="J32" i="14"/>
  <c r="H32" i="14"/>
  <c r="F32" i="14"/>
  <c r="N31" i="14"/>
  <c r="L31" i="14"/>
  <c r="J31" i="14"/>
  <c r="H31" i="14"/>
  <c r="F31" i="14"/>
  <c r="N30" i="14"/>
  <c r="L30" i="14"/>
  <c r="J30" i="14"/>
  <c r="H30" i="14"/>
  <c r="F30" i="14"/>
  <c r="N29" i="14"/>
  <c r="L29" i="14"/>
  <c r="J29" i="14"/>
  <c r="H29" i="14"/>
  <c r="F29" i="14"/>
  <c r="N28" i="14"/>
  <c r="L28" i="14"/>
  <c r="J28" i="14"/>
  <c r="H28" i="14"/>
  <c r="F28" i="14"/>
  <c r="N27" i="14"/>
  <c r="L27" i="14"/>
  <c r="J27" i="14"/>
  <c r="H27" i="14"/>
  <c r="F27" i="14"/>
  <c r="N26" i="14"/>
  <c r="L26" i="14"/>
  <c r="J26" i="14"/>
  <c r="H26" i="14"/>
  <c r="F26" i="14"/>
  <c r="N25" i="14"/>
  <c r="L25" i="14"/>
  <c r="J25" i="14"/>
  <c r="H25" i="14"/>
  <c r="F25" i="14"/>
  <c r="N24" i="14"/>
  <c r="L24" i="14"/>
  <c r="J24" i="14"/>
  <c r="H24" i="14"/>
  <c r="F24" i="14"/>
  <c r="N23" i="14"/>
  <c r="L23" i="14"/>
  <c r="J23" i="14"/>
  <c r="H23" i="14"/>
  <c r="F23" i="14"/>
  <c r="N22" i="14"/>
  <c r="L22" i="14"/>
  <c r="J22" i="14"/>
  <c r="H22" i="14"/>
  <c r="F22" i="14"/>
  <c r="N21" i="14"/>
  <c r="L21" i="14"/>
  <c r="J21" i="14"/>
  <c r="H21" i="14"/>
  <c r="F21" i="14"/>
  <c r="N20" i="14"/>
  <c r="L20" i="14"/>
  <c r="J20" i="14"/>
  <c r="H20" i="14"/>
  <c r="F20" i="14"/>
  <c r="N19" i="14"/>
  <c r="L19" i="14"/>
  <c r="J19" i="14"/>
  <c r="H19" i="14"/>
  <c r="F19" i="14"/>
  <c r="N18" i="14"/>
  <c r="L18" i="14"/>
  <c r="J18" i="14"/>
  <c r="H18" i="14"/>
  <c r="F18" i="14"/>
  <c r="N17" i="14"/>
  <c r="L17" i="14"/>
  <c r="J17" i="14"/>
  <c r="H17" i="14"/>
  <c r="F17" i="14"/>
  <c r="N16" i="14"/>
  <c r="L16" i="14"/>
  <c r="J16" i="14"/>
  <c r="H16" i="14"/>
  <c r="F16" i="14"/>
  <c r="N15" i="14"/>
  <c r="L15" i="14"/>
  <c r="J15" i="14"/>
  <c r="H15" i="14"/>
  <c r="H35" i="14" s="1"/>
  <c r="F15" i="14"/>
  <c r="N14" i="14"/>
  <c r="L14" i="14"/>
  <c r="J14" i="14"/>
  <c r="H14" i="14"/>
  <c r="F14" i="14"/>
  <c r="N13" i="14"/>
  <c r="L13" i="14"/>
  <c r="J13" i="14"/>
  <c r="H13" i="14"/>
  <c r="F13" i="14"/>
  <c r="N12" i="14"/>
  <c r="N35" i="14" s="1"/>
  <c r="L12" i="14"/>
  <c r="L35" i="14" s="1"/>
  <c r="J12" i="14"/>
  <c r="J35" i="14" s="1"/>
  <c r="H12" i="14"/>
  <c r="F12" i="14"/>
  <c r="F35" i="14" s="1"/>
  <c r="N75" i="15"/>
  <c r="L75" i="15"/>
  <c r="J75" i="15"/>
  <c r="H75" i="15"/>
  <c r="N74" i="15"/>
  <c r="L74" i="15"/>
  <c r="J74" i="15"/>
  <c r="H74" i="15"/>
  <c r="N73" i="15"/>
  <c r="L73" i="15"/>
  <c r="J73" i="15"/>
  <c r="H73" i="15"/>
  <c r="F73" i="15"/>
  <c r="N72" i="15"/>
  <c r="L72" i="15"/>
  <c r="J72" i="15"/>
  <c r="H72" i="15"/>
  <c r="F72" i="15"/>
  <c r="N71" i="15"/>
  <c r="L71" i="15"/>
  <c r="J71" i="15"/>
  <c r="H71" i="15"/>
  <c r="F71" i="15"/>
  <c r="N70" i="15"/>
  <c r="L70" i="15"/>
  <c r="J70" i="15"/>
  <c r="H70" i="15"/>
  <c r="F70" i="15"/>
  <c r="N69" i="15"/>
  <c r="L69" i="15"/>
  <c r="J69" i="15"/>
  <c r="H69" i="15"/>
  <c r="F69" i="15"/>
  <c r="N68" i="15"/>
  <c r="L68" i="15"/>
  <c r="J68" i="15"/>
  <c r="H68" i="15"/>
  <c r="F68" i="15"/>
  <c r="N67" i="15"/>
  <c r="L67" i="15"/>
  <c r="J67" i="15"/>
  <c r="H67" i="15"/>
  <c r="F67" i="15"/>
  <c r="N66" i="15"/>
  <c r="L66" i="15"/>
  <c r="J66" i="15"/>
  <c r="H66" i="15"/>
  <c r="F66" i="15"/>
  <c r="N65" i="15"/>
  <c r="L65" i="15"/>
  <c r="J65" i="15"/>
  <c r="H65" i="15"/>
  <c r="F65" i="15"/>
  <c r="N64" i="15"/>
  <c r="L64" i="15"/>
  <c r="J64" i="15"/>
  <c r="H64" i="15"/>
  <c r="F64" i="15"/>
  <c r="N63" i="15"/>
  <c r="L63" i="15"/>
  <c r="J63" i="15"/>
  <c r="H63" i="15"/>
  <c r="F63" i="15"/>
  <c r="N62" i="15"/>
  <c r="L62" i="15"/>
  <c r="J62" i="15"/>
  <c r="H62" i="15"/>
  <c r="F62" i="15"/>
  <c r="N61" i="15"/>
  <c r="L61" i="15"/>
  <c r="J61" i="15"/>
  <c r="H61" i="15"/>
  <c r="F61" i="15"/>
  <c r="N60" i="15"/>
  <c r="L60" i="15"/>
  <c r="J60" i="15"/>
  <c r="H60" i="15"/>
  <c r="F60" i="15"/>
  <c r="N59" i="15"/>
  <c r="L59" i="15"/>
  <c r="J59" i="15"/>
  <c r="H59" i="15"/>
  <c r="F59" i="15"/>
  <c r="N58" i="15"/>
  <c r="L58" i="15"/>
  <c r="J58" i="15"/>
  <c r="H58" i="15"/>
  <c r="F58" i="15"/>
  <c r="N57" i="15"/>
  <c r="L57" i="15"/>
  <c r="L76" i="15" s="1"/>
  <c r="J57" i="15"/>
  <c r="H57" i="15"/>
  <c r="F57" i="15"/>
  <c r="N56" i="15"/>
  <c r="L56" i="15"/>
  <c r="J56" i="15"/>
  <c r="H56" i="15"/>
  <c r="F56" i="15"/>
  <c r="N55" i="15"/>
  <c r="L55" i="15"/>
  <c r="J55" i="15"/>
  <c r="H55" i="15"/>
  <c r="F55" i="15"/>
  <c r="N54" i="15"/>
  <c r="N76" i="15" s="1"/>
  <c r="L54" i="15"/>
  <c r="J54" i="15"/>
  <c r="J76" i="15" s="1"/>
  <c r="H54" i="15"/>
  <c r="H76" i="15" s="1"/>
  <c r="F54" i="15"/>
  <c r="F77" i="15" s="1"/>
  <c r="N35" i="15"/>
  <c r="L35" i="15"/>
  <c r="J35" i="15"/>
  <c r="H35" i="15"/>
  <c r="F35" i="15"/>
  <c r="N34" i="15"/>
  <c r="L34" i="15"/>
  <c r="J34" i="15"/>
  <c r="H34" i="15"/>
  <c r="F34" i="15"/>
  <c r="N33" i="15"/>
  <c r="L33" i="15"/>
  <c r="J33" i="15"/>
  <c r="H33" i="15"/>
  <c r="F33" i="15"/>
  <c r="N32" i="15"/>
  <c r="L32" i="15"/>
  <c r="J32" i="15"/>
  <c r="H32" i="15"/>
  <c r="F32" i="15"/>
  <c r="N31" i="15"/>
  <c r="L31" i="15"/>
  <c r="J31" i="15"/>
  <c r="H31" i="15"/>
  <c r="F31" i="15"/>
  <c r="N30" i="15"/>
  <c r="L30" i="15"/>
  <c r="J30" i="15"/>
  <c r="H30" i="15"/>
  <c r="F30" i="15"/>
  <c r="N29" i="15"/>
  <c r="L29" i="15"/>
  <c r="J29" i="15"/>
  <c r="H29" i="15"/>
  <c r="F29" i="15"/>
  <c r="N28" i="15"/>
  <c r="L28" i="15"/>
  <c r="J28" i="15"/>
  <c r="H28" i="15"/>
  <c r="F28" i="15"/>
  <c r="N27" i="15"/>
  <c r="L27" i="15"/>
  <c r="J27" i="15"/>
  <c r="H27" i="15"/>
  <c r="F27" i="15"/>
  <c r="N26" i="15"/>
  <c r="L26" i="15"/>
  <c r="J26" i="15"/>
  <c r="H26" i="15"/>
  <c r="F26" i="15"/>
  <c r="N25" i="15"/>
  <c r="L25" i="15"/>
  <c r="J25" i="15"/>
  <c r="H25" i="15"/>
  <c r="F25" i="15"/>
  <c r="N24" i="15"/>
  <c r="L24" i="15"/>
  <c r="J24" i="15"/>
  <c r="H24" i="15"/>
  <c r="F24" i="15"/>
  <c r="N23" i="15"/>
  <c r="L23" i="15"/>
  <c r="J23" i="15"/>
  <c r="H23" i="15"/>
  <c r="F23" i="15"/>
  <c r="N22" i="15"/>
  <c r="L22" i="15"/>
  <c r="J22" i="15"/>
  <c r="H22" i="15"/>
  <c r="F22" i="15"/>
  <c r="N21" i="15"/>
  <c r="L21" i="15"/>
  <c r="J21" i="15"/>
  <c r="H21" i="15"/>
  <c r="F21" i="15"/>
  <c r="N20" i="15"/>
  <c r="L20" i="15"/>
  <c r="J20" i="15"/>
  <c r="H20" i="15"/>
  <c r="F20" i="15"/>
  <c r="N19" i="15"/>
  <c r="L19" i="15"/>
  <c r="J19" i="15"/>
  <c r="H19" i="15"/>
  <c r="F19" i="15"/>
  <c r="N18" i="15"/>
  <c r="L18" i="15"/>
  <c r="J18" i="15"/>
  <c r="H18" i="15"/>
  <c r="F18" i="15"/>
  <c r="N17" i="15"/>
  <c r="L17" i="15"/>
  <c r="J17" i="15"/>
  <c r="H17" i="15"/>
  <c r="F17" i="15"/>
  <c r="N16" i="15"/>
  <c r="L16" i="15"/>
  <c r="J16" i="15"/>
  <c r="H16" i="15"/>
  <c r="F16" i="15"/>
  <c r="N15" i="15"/>
  <c r="L15" i="15"/>
  <c r="J15" i="15"/>
  <c r="H15" i="15"/>
  <c r="F15" i="15"/>
  <c r="N14" i="15"/>
  <c r="L14" i="15"/>
  <c r="J14" i="15"/>
  <c r="H14" i="15"/>
  <c r="F14" i="15"/>
  <c r="N13" i="15"/>
  <c r="L13" i="15"/>
  <c r="J13" i="15"/>
  <c r="H13" i="15"/>
  <c r="F13" i="15"/>
  <c r="N12" i="15"/>
  <c r="N36" i="15" s="1"/>
  <c r="L12" i="15"/>
  <c r="L36" i="15" s="1"/>
  <c r="J12" i="15"/>
  <c r="J36" i="15" s="1"/>
  <c r="H12" i="15"/>
  <c r="H36" i="15" s="1"/>
  <c r="F12" i="15"/>
  <c r="F36" i="15" s="1"/>
  <c r="F78" i="15" s="1"/>
  <c r="H105" i="11"/>
  <c r="F94" i="11"/>
  <c r="F93" i="11"/>
  <c r="F92" i="11"/>
  <c r="F91" i="11"/>
  <c r="F90" i="11"/>
  <c r="F89" i="11"/>
  <c r="F88" i="11"/>
  <c r="F87" i="11"/>
  <c r="F86" i="11"/>
  <c r="F85" i="11"/>
  <c r="F105" i="11" s="1"/>
  <c r="H70" i="11"/>
  <c r="F70" i="11"/>
  <c r="H69" i="11"/>
  <c r="F69" i="11"/>
  <c r="H68" i="11"/>
  <c r="F68" i="11"/>
  <c r="H67" i="11"/>
  <c r="F67" i="11"/>
  <c r="H66" i="11"/>
  <c r="F66" i="11"/>
  <c r="H65" i="11"/>
  <c r="F65" i="11"/>
  <c r="H64" i="11"/>
  <c r="F64" i="11"/>
  <c r="H63" i="11"/>
  <c r="F63" i="11"/>
  <c r="L62" i="11"/>
  <c r="H62" i="11"/>
  <c r="F62" i="11"/>
  <c r="L61" i="11"/>
  <c r="J61" i="11"/>
  <c r="H61" i="11"/>
  <c r="F61" i="11"/>
  <c r="L60" i="11"/>
  <c r="H60" i="11"/>
  <c r="F60" i="11"/>
  <c r="H59" i="11"/>
  <c r="F59" i="11"/>
  <c r="L58" i="11"/>
  <c r="J58" i="11"/>
  <c r="J71" i="11" s="1"/>
  <c r="H58" i="11"/>
  <c r="F58" i="11"/>
  <c r="H57" i="11"/>
  <c r="F57" i="11"/>
  <c r="L56" i="11"/>
  <c r="H56" i="11"/>
  <c r="F56" i="11"/>
  <c r="H55" i="11"/>
  <c r="F55" i="11"/>
  <c r="H54" i="11"/>
  <c r="F54" i="11"/>
  <c r="H53" i="11"/>
  <c r="F53" i="11"/>
  <c r="L52" i="11"/>
  <c r="H52" i="11"/>
  <c r="F52" i="11"/>
  <c r="H51" i="11"/>
  <c r="F51" i="11"/>
  <c r="F71" i="11" s="1"/>
  <c r="H50" i="11"/>
  <c r="F50" i="11"/>
  <c r="L49" i="11"/>
  <c r="H49" i="11"/>
  <c r="F49" i="11"/>
  <c r="H48" i="11"/>
  <c r="F48" i="11"/>
  <c r="L47" i="11"/>
  <c r="L71" i="11" s="1"/>
  <c r="H47" i="11"/>
  <c r="F47" i="11"/>
  <c r="F34" i="11"/>
  <c r="H34" i="11" s="1"/>
  <c r="N34" i="11" s="1"/>
  <c r="N33" i="11"/>
  <c r="H33" i="11"/>
  <c r="F33" i="11"/>
  <c r="N32" i="11"/>
  <c r="H32" i="11"/>
  <c r="F32" i="11"/>
  <c r="N31" i="11"/>
  <c r="H31" i="11"/>
  <c r="F31" i="11"/>
  <c r="H30" i="11"/>
  <c r="F30" i="11"/>
  <c r="L29" i="11"/>
  <c r="H29" i="11"/>
  <c r="F29" i="11"/>
  <c r="L28" i="11"/>
  <c r="H28" i="11"/>
  <c r="F28" i="11"/>
  <c r="H27" i="11"/>
  <c r="F27" i="11"/>
  <c r="J26" i="11"/>
  <c r="H26" i="11"/>
  <c r="F26" i="11"/>
  <c r="H25" i="11"/>
  <c r="F25" i="11"/>
  <c r="J24" i="11"/>
  <c r="H24" i="11"/>
  <c r="F24" i="11"/>
  <c r="J23" i="11"/>
  <c r="H23" i="11"/>
  <c r="F23" i="11"/>
  <c r="L22" i="11"/>
  <c r="H22" i="11"/>
  <c r="F22" i="11"/>
  <c r="N21" i="11"/>
  <c r="L21" i="11"/>
  <c r="J21" i="11"/>
  <c r="H21" i="11"/>
  <c r="F21" i="11"/>
  <c r="H20" i="11"/>
  <c r="F20" i="11"/>
  <c r="J19" i="11"/>
  <c r="F19" i="11"/>
  <c r="J18" i="11"/>
  <c r="F18" i="11"/>
  <c r="F17" i="11"/>
  <c r="J16" i="11"/>
  <c r="F16" i="11"/>
  <c r="F15" i="11"/>
  <c r="H14" i="11"/>
  <c r="F14" i="11"/>
  <c r="N13" i="11"/>
  <c r="L13" i="11"/>
  <c r="L35" i="11" s="1"/>
  <c r="J13" i="11"/>
  <c r="H13" i="11"/>
  <c r="F13" i="11"/>
  <c r="F12" i="11"/>
  <c r="F11" i="11"/>
  <c r="F10" i="11"/>
  <c r="F242" i="12"/>
  <c r="F194" i="12"/>
  <c r="F144" i="12"/>
  <c r="F95" i="12"/>
  <c r="F46" i="12"/>
  <c r="F35" i="11" l="1"/>
  <c r="F106" i="11" s="1"/>
  <c r="J35" i="11"/>
  <c r="H71" i="11"/>
  <c r="F73" i="2"/>
  <c r="N74" i="2"/>
  <c r="N35" i="11"/>
  <c r="F111" i="14"/>
  <c r="F40" i="2"/>
  <c r="F74" i="2" s="1"/>
  <c r="G128" i="5"/>
  <c r="H35" i="11"/>
  <c r="H74" i="2"/>
  <c r="F72" i="1"/>
  <c r="G130" i="5"/>
  <c r="F148" i="6"/>
  <c r="L74" i="2"/>
  <c r="J74" i="2"/>
  <c r="F78" i="2" l="1"/>
  <c r="N83" i="21"/>
  <c r="L83" i="21"/>
  <c r="H83" i="21"/>
  <c r="J83" i="21"/>
  <c r="H89" i="21"/>
  <c r="N89" i="21"/>
  <c r="J89" i="21"/>
  <c r="L89" i="21"/>
  <c r="N84" i="21"/>
  <c r="L84" i="21"/>
  <c r="J84" i="21"/>
  <c r="H84" i="21"/>
  <c r="N88" i="21"/>
  <c r="J88" i="21"/>
  <c r="H88" i="21"/>
  <c r="L88" i="21"/>
  <c r="L91" i="21"/>
  <c r="N91" i="21"/>
  <c r="H91" i="21"/>
  <c r="J91" i="21"/>
  <c r="J85" i="21"/>
  <c r="H85" i="21"/>
  <c r="N85" i="21"/>
  <c r="L85" i="21"/>
  <c r="H104" i="21"/>
  <c r="J104" i="21"/>
  <c r="L104" i="21"/>
  <c r="N104" i="21"/>
  <c r="L92" i="21"/>
  <c r="N92" i="21"/>
  <c r="H92" i="21"/>
  <c r="J92" i="21"/>
  <c r="N93" i="21"/>
  <c r="H93" i="21"/>
  <c r="N96" i="21"/>
  <c r="H96" i="21"/>
  <c r="F286" i="12"/>
  <c r="N82" i="21"/>
  <c r="H82" i="21"/>
  <c r="N102" i="21"/>
  <c r="H102" i="21"/>
  <c r="N90" i="21"/>
  <c r="H90" i="21"/>
  <c r="F84" i="21"/>
  <c r="C84" i="21"/>
  <c r="H87" i="21"/>
  <c r="N87" i="21"/>
  <c r="F91" i="21"/>
  <c r="C91" i="21"/>
  <c r="F92" i="21"/>
  <c r="C92" i="21"/>
  <c r="L107" i="21"/>
  <c r="F88" i="21"/>
  <c r="C88" i="21"/>
  <c r="F107" i="21"/>
  <c r="F85" i="21"/>
  <c r="C85" i="21"/>
  <c r="J107" i="21"/>
  <c r="H95" i="21"/>
  <c r="F95" i="21"/>
  <c r="C95" i="21"/>
  <c r="L95" i="21"/>
  <c r="F100" i="21"/>
  <c r="C100" i="21"/>
  <c r="H100" i="21"/>
  <c r="H81" i="21"/>
  <c r="F97" i="21"/>
  <c r="C97" i="21"/>
  <c r="H97" i="21"/>
  <c r="H99" i="21"/>
  <c r="F99" i="21"/>
  <c r="C99" i="21"/>
  <c r="F93" i="21"/>
  <c r="C93" i="21"/>
  <c r="N94" i="21"/>
  <c r="H94" i="21"/>
  <c r="F101" i="21"/>
  <c r="C101" i="21"/>
  <c r="H101" i="21"/>
  <c r="H86" i="21"/>
  <c r="N86" i="21"/>
  <c r="F106" i="21"/>
  <c r="F86" i="21"/>
  <c r="C86" i="21"/>
  <c r="F89" i="21"/>
  <c r="C89" i="21"/>
  <c r="F98" i="21"/>
  <c r="C98" i="21"/>
  <c r="H98" i="21"/>
  <c r="F96" i="21"/>
  <c r="C96" i="21"/>
  <c r="J82" i="21"/>
  <c r="J106" i="21"/>
  <c r="H107" i="21"/>
  <c r="C106" i="21"/>
  <c r="C107" i="21"/>
  <c r="F80" i="21"/>
  <c r="C80" i="21"/>
  <c r="H80" i="21"/>
  <c r="H106" i="21"/>
  <c r="F94" i="21"/>
  <c r="C94" i="21"/>
  <c r="F102" i="21"/>
  <c r="C102" i="21"/>
  <c r="F90" i="21"/>
  <c r="C90" i="21"/>
  <c r="F81" i="21"/>
  <c r="C81" i="21"/>
  <c r="N81" i="21"/>
  <c r="N106" i="21"/>
  <c r="N107" i="21"/>
  <c r="F83" i="21"/>
  <c r="C83" i="21"/>
  <c r="F104" i="21"/>
  <c r="C104" i="21"/>
  <c r="F87" i="21"/>
  <c r="C87" i="21"/>
  <c r="F82" i="21"/>
  <c r="C82" i="21"/>
  <c r="L82" i="21"/>
  <c r="L106" i="21"/>
</calcChain>
</file>

<file path=xl/sharedStrings.xml><?xml version="1.0" encoding="utf-8"?>
<sst xmlns="http://schemas.openxmlformats.org/spreadsheetml/2006/main" count="7808" uniqueCount="2614">
  <si>
    <t>ANNUAL PROCUREMENT PLAN</t>
  </si>
  <si>
    <t>FOR THE YEAR 2018</t>
  </si>
  <si>
    <t>Province, City or Municipality: MINA</t>
  </si>
  <si>
    <t>Plan Control No.</t>
  </si>
  <si>
    <t>planned Amount</t>
  </si>
  <si>
    <t>page 1 of 2 page</t>
  </si>
  <si>
    <t>Department /Office: LICENSING</t>
  </si>
  <si>
    <t>Regular</t>
  </si>
  <si>
    <t>Contingency</t>
  </si>
  <si>
    <t>Total</t>
  </si>
  <si>
    <t>Item No.</t>
  </si>
  <si>
    <t>Description</t>
  </si>
  <si>
    <t>Unit Cost</t>
  </si>
  <si>
    <t>Quantity</t>
  </si>
  <si>
    <t>Total Cost</t>
  </si>
  <si>
    <t>DISTRIBUTION</t>
  </si>
  <si>
    <t>1st Quarter</t>
  </si>
  <si>
    <t>2nd Quarter</t>
  </si>
  <si>
    <t>3rd Quarter</t>
  </si>
  <si>
    <t>4th Quartter</t>
  </si>
  <si>
    <t>Qty</t>
  </si>
  <si>
    <t>Amount</t>
  </si>
  <si>
    <t>Qty.</t>
  </si>
  <si>
    <t>A. Available at Procurement Service Store</t>
  </si>
  <si>
    <t xml:space="preserve">COMMON COMPUTER SUPPLIES </t>
  </si>
  <si>
    <t xml:space="preserve">    Computer printer</t>
  </si>
  <si>
    <t>UNIT</t>
  </si>
  <si>
    <t>BULK INK-4COLOR (RED,BLACK, YELLOW AND BLUE I LETTER EACH</t>
  </si>
  <si>
    <t>bot.</t>
  </si>
  <si>
    <t>CARTRIDGE RIBBON</t>
  </si>
  <si>
    <t>pcs.</t>
  </si>
  <si>
    <t>CARTRIDGE RIBBON REFILL</t>
  </si>
  <si>
    <t>UNIVERSAL POWER SUPPLY (UPS)</t>
  </si>
  <si>
    <t>COMPUTER MONITOR</t>
  </si>
  <si>
    <t>COMPUTER CPU</t>
  </si>
  <si>
    <t>COMPUTER KEY BOARD</t>
  </si>
  <si>
    <t>unit</t>
  </si>
  <si>
    <t>HP 704 BLACK</t>
  </si>
  <si>
    <t>HP 704 TRI-COLOR</t>
  </si>
  <si>
    <t>COMMON OFFICE SUPPLIES</t>
  </si>
  <si>
    <t>ALCOHOL</t>
  </si>
  <si>
    <t>BALLPEN (Black &amp; Red)</t>
  </si>
  <si>
    <t>BONDPAPER CACTUS LONG</t>
  </si>
  <si>
    <t>ream</t>
  </si>
  <si>
    <t>BONDPAPER CACTUS SHORT</t>
  </si>
  <si>
    <t>BONDPAPER ORDINARY LONG</t>
  </si>
  <si>
    <t>BONDPAPER ORDINARY SHORT</t>
  </si>
  <si>
    <t>BUSINESS PLATE</t>
  </si>
  <si>
    <t>BUSINESS PLATE STICKERS</t>
  </si>
  <si>
    <t>CALCULATOR</t>
  </si>
  <si>
    <t>CARBON PAPER LONG</t>
  </si>
  <si>
    <t>box</t>
  </si>
  <si>
    <t>CORRECTION PEN FLUID</t>
  </si>
  <si>
    <t>COTTON (Big)</t>
  </si>
  <si>
    <t>pack</t>
  </si>
  <si>
    <t>DOORMAT</t>
  </si>
  <si>
    <t>DOUBLE SIDED TAPE</t>
  </si>
  <si>
    <t>roll</t>
  </si>
  <si>
    <t>ERASER RUBBER</t>
  </si>
  <si>
    <t>FOLDER HOLDER</t>
  </si>
  <si>
    <t>FOLDER LONG EXPANDED</t>
  </si>
  <si>
    <t>dozen</t>
  </si>
  <si>
    <t>FOLDER SHORT EXPANDED</t>
  </si>
  <si>
    <t>LUTOS HIGHLIGHTER (COLOR YELLOWGREEN)</t>
  </si>
  <si>
    <t>MUNICIPAL PLATE (BICYCLE)</t>
  </si>
  <si>
    <t>MUNICIPAL PLATE (TRICYCLE)</t>
  </si>
  <si>
    <t>MUNICIPAL PLATE (TRISIKAD)</t>
  </si>
  <si>
    <t>PLASTIC FOLDER CLEAR BOOK ( COMIX BRAND ASSTD. COLOR LONG</t>
  </si>
  <si>
    <t>doz</t>
  </si>
  <si>
    <t>PAPER CLIP ASSTD. COLOR COATED</t>
  </si>
  <si>
    <t>PAPER FASTENER ASTTD. COLOR</t>
  </si>
  <si>
    <t>PAPER FASTENER PLASTIC (EXPANDED)</t>
  </si>
  <si>
    <t>PENCIL MONGOL # 2</t>
  </si>
  <si>
    <t>PENCIL SHARPENER (1 unit)</t>
  </si>
  <si>
    <t>PENTELPEN (BLACK &amp; BLUE)</t>
  </si>
  <si>
    <t>RAGS</t>
  </si>
  <si>
    <t>RECORD BOOK, 200 PAGES</t>
  </si>
  <si>
    <t>RECORD BOOK, 500 PAGES</t>
  </si>
  <si>
    <t>REDSTONE PASTE</t>
  </si>
  <si>
    <t>RULLER PLASTIC</t>
  </si>
  <si>
    <t>REFLECTORIZED STICKER # 2</t>
  </si>
  <si>
    <t>SCOTCH TAPE # 1</t>
  </si>
  <si>
    <t>SIGN PEN PILOTG-TECH-C3</t>
  </si>
  <si>
    <t>SIGN PEN REFILL</t>
  </si>
  <si>
    <t>SOFT BROOM (TAMBOO)</t>
  </si>
  <si>
    <t>STAMP INK (VIOLET)</t>
  </si>
  <si>
    <t>STAPLE WIRE # 35</t>
  </si>
  <si>
    <t>STAPLE WIRE REMOVER</t>
  </si>
  <si>
    <t>STAPLER MAX MEDIUM # 35</t>
  </si>
  <si>
    <t>STAPLER MAX SMALL # 10</t>
  </si>
  <si>
    <t>TYPEWRITER RIBBON</t>
  </si>
  <si>
    <t>TRISIKAD ID CARD</t>
  </si>
  <si>
    <t>WYTEBOARD MARKER (BLACK)</t>
  </si>
  <si>
    <t>OFFICE EQUIPMENT</t>
  </si>
  <si>
    <t>OFFICE CHAIR</t>
  </si>
  <si>
    <t xml:space="preserve"> </t>
  </si>
  <si>
    <t>GRAND TOTAL</t>
  </si>
  <si>
    <t>This is to certify that the above procurement plan is in accordance with the objective of this office.</t>
  </si>
  <si>
    <t>Noted by:</t>
  </si>
  <si>
    <t xml:space="preserve">Prepared by: </t>
  </si>
  <si>
    <t xml:space="preserve">                   Licensing officer-Designate </t>
  </si>
  <si>
    <t>Messenger/Licensing Staff</t>
  </si>
  <si>
    <t>fg/procurement plan2018</t>
  </si>
  <si>
    <t>Date Submitted:February 6, 2018</t>
  </si>
  <si>
    <t>(SGD.) MARIA C. TOMO</t>
  </si>
  <si>
    <t>(SGD.) FRANCISCO E. GAMUZA</t>
  </si>
  <si>
    <t>FDP Form 4a - Annual Procurement Plan or Procurement List</t>
  </si>
  <si>
    <t>FOR THE YEAR  2018</t>
  </si>
  <si>
    <r>
      <t xml:space="preserve">Province, City or Municipality : </t>
    </r>
    <r>
      <rPr>
        <sz val="12"/>
        <rFont val="Arial"/>
        <family val="2"/>
      </rPr>
      <t>MINA</t>
    </r>
  </si>
  <si>
    <t>Plan Control No. _______________</t>
  </si>
  <si>
    <t>Planned Amount</t>
  </si>
  <si>
    <t>Page 1  of  2 pages</t>
  </si>
  <si>
    <r>
      <t>Department/ Office:</t>
    </r>
    <r>
      <rPr>
        <b/>
        <sz val="12"/>
        <rFont val="Arial"/>
        <family val="2"/>
      </rPr>
      <t>MINA PNP</t>
    </r>
  </si>
  <si>
    <t xml:space="preserve">Regular </t>
  </si>
  <si>
    <t xml:space="preserve">Total </t>
  </si>
  <si>
    <t>Date Submitted:  01/08/2018</t>
  </si>
  <si>
    <t>D I S T R I B U T I O N</t>
  </si>
  <si>
    <t xml:space="preserve">Unit Cost </t>
  </si>
  <si>
    <t xml:space="preserve">1st Quarter </t>
  </si>
  <si>
    <t xml:space="preserve">2nd Quarter </t>
  </si>
  <si>
    <t xml:space="preserve">3rd Quarter </t>
  </si>
  <si>
    <t xml:space="preserve">4th Quarter </t>
  </si>
  <si>
    <t xml:space="preserve">Amount </t>
  </si>
  <si>
    <t>BATTERY, size AA, alkaline, 2 pcs./packet</t>
  </si>
  <si>
    <t>packets</t>
  </si>
  <si>
    <t>DVD RE-WRITABLE, 4x speed, 4.7GB capacity</t>
  </si>
  <si>
    <t>dozens</t>
  </si>
  <si>
    <t>INK CARTRIDGE, EPSON, colored</t>
  </si>
  <si>
    <t>pcs</t>
  </si>
  <si>
    <t>INK CARTRIDGE, EPSON, Black</t>
  </si>
  <si>
    <t>AIR FRESHENER, 280mL/can</t>
  </si>
  <si>
    <t>cans</t>
  </si>
  <si>
    <t>ALCOHOL, 70%, ethyl</t>
  </si>
  <si>
    <t>bottles</t>
  </si>
  <si>
    <t>BOND PAPER,Cactus(long)</t>
  </si>
  <si>
    <t>reams</t>
  </si>
  <si>
    <t>BOND PAPER,cactus(short)</t>
  </si>
  <si>
    <t>BOND PAPER, Cactus A4</t>
  </si>
  <si>
    <t>CORRECTION PEN</t>
  </si>
  <si>
    <t>ERASER, rubber</t>
  </si>
  <si>
    <t>FOLDER, tagboard, legal size, 100s/box</t>
  </si>
  <si>
    <t>FOLDER ORDINARY (long)</t>
  </si>
  <si>
    <t>FOLDER ORDINARY (short)</t>
  </si>
  <si>
    <t>Filling Box</t>
  </si>
  <si>
    <t>pieces</t>
  </si>
  <si>
    <t>GLUE, all purpose</t>
  </si>
  <si>
    <t xml:space="preserve">MARKER, permanent, green </t>
  </si>
  <si>
    <t>PAPER FASTENER,non rust metal</t>
  </si>
  <si>
    <t>boxes</t>
  </si>
  <si>
    <t>PAPER CLIPS,plastic small</t>
  </si>
  <si>
    <t>PENTEL PEN (black)</t>
  </si>
  <si>
    <t>PHOTO PAPER</t>
  </si>
  <si>
    <t>PLASTIC FOLDER COVER ,(long)</t>
  </si>
  <si>
    <t>RECORD BOOK, 200 pages</t>
  </si>
  <si>
    <t>books</t>
  </si>
  <si>
    <t>RECORD BOOK, 300 pages</t>
  </si>
  <si>
    <t>RECORD BOOK, 500 pages</t>
  </si>
  <si>
    <t>SIGN PEN,black</t>
  </si>
  <si>
    <t>SIGN PEN,red</t>
  </si>
  <si>
    <t>SIGN PEN,blue</t>
  </si>
  <si>
    <t>STAMP PAD INK,violet</t>
  </si>
  <si>
    <t>STAMP PAD,felt pad</t>
  </si>
  <si>
    <t>piece</t>
  </si>
  <si>
    <t>Subtotal</t>
  </si>
  <si>
    <t>Page 2 of 2 pages</t>
  </si>
  <si>
    <r>
      <t xml:space="preserve">Department/ Office: </t>
    </r>
    <r>
      <rPr>
        <b/>
        <sz val="10"/>
        <rFont val="Arial"/>
        <family val="2"/>
      </rPr>
      <t>MINA PNP</t>
    </r>
  </si>
  <si>
    <t>Date Submitted:   01/08/2018</t>
  </si>
  <si>
    <t>STAPLE WIRE,standard # 35</t>
  </si>
  <si>
    <t>STAPLER,big</t>
  </si>
  <si>
    <t>STICKER PAPER,small</t>
  </si>
  <si>
    <r>
      <t>TAPE,transparent(1")</t>
    </r>
    <r>
      <rPr>
        <sz val="9"/>
        <color indexed="8"/>
        <rFont val="Calibri"/>
        <family val="2"/>
      </rPr>
      <t>24mm 50meters length</t>
    </r>
  </si>
  <si>
    <t>rolls</t>
  </si>
  <si>
    <t>DESK PAD</t>
  </si>
  <si>
    <t>Ballpen, Red</t>
  </si>
  <si>
    <t>Ballpen, Black</t>
  </si>
  <si>
    <t>COMMON OFFICE DEVICES</t>
  </si>
  <si>
    <t>CUTTER, heavy duty</t>
  </si>
  <si>
    <t>PUNCHER,heavy duty</t>
  </si>
  <si>
    <t>SCISSORS</t>
  </si>
  <si>
    <t>GLUE GUN(SMALL)</t>
  </si>
  <si>
    <t>GLUE STICK</t>
  </si>
  <si>
    <t>COMMON JANITORIAL SUPPLIES</t>
  </si>
  <si>
    <t>BROOM, soft (tambo)</t>
  </si>
  <si>
    <r>
      <t xml:space="preserve">DUST PAN, </t>
    </r>
    <r>
      <rPr>
        <sz val="8"/>
        <rFont val="Candara"/>
        <family val="2"/>
      </rPr>
      <t>non-rigid plastic, with detachable handle</t>
    </r>
  </si>
  <si>
    <t>Computer Equipment and Accessories</t>
  </si>
  <si>
    <t>UPS</t>
  </si>
  <si>
    <t>1</t>
  </si>
  <si>
    <t>Flash Drive,8GB Push and Play</t>
  </si>
  <si>
    <t>OTHER  EQUIPMENT</t>
  </si>
  <si>
    <t>Office Chair</t>
  </si>
  <si>
    <t>Panaflex Signboard</t>
  </si>
  <si>
    <t>pc</t>
  </si>
  <si>
    <t>Laminator</t>
  </si>
  <si>
    <t>External Hard Drive</t>
  </si>
  <si>
    <t>set</t>
  </si>
  <si>
    <t xml:space="preserve">Subtotal </t>
  </si>
  <si>
    <t>TOTAL</t>
  </si>
  <si>
    <t xml:space="preserve">This is to certify that the above procurement plan is in accordance with the objective of this Office </t>
  </si>
  <si>
    <r>
      <t xml:space="preserve">                                </t>
    </r>
    <r>
      <rPr>
        <i/>
        <sz val="12"/>
        <color indexed="8"/>
        <rFont val="Arial"/>
        <family val="2"/>
      </rPr>
      <t xml:space="preserve">   Chief of Police</t>
    </r>
  </si>
  <si>
    <t>(SGD.) PSINSP MA. THERESA G LERO</t>
  </si>
  <si>
    <t>Municipality of Mina</t>
  </si>
  <si>
    <t>Plan Control No.____</t>
  </si>
  <si>
    <t>Department/Office: MDRRMO</t>
  </si>
  <si>
    <t>Planned Amount:</t>
  </si>
  <si>
    <t>Page___1____ 0f ___7___pages</t>
  </si>
  <si>
    <t>Date Submitted:</t>
  </si>
  <si>
    <t>Unit</t>
  </si>
  <si>
    <r>
      <t>1</t>
    </r>
    <r>
      <rPr>
        <vertAlign val="superscript"/>
        <sz val="12"/>
        <color theme="1"/>
        <rFont val="Calibri"/>
        <family val="2"/>
        <scheme val="minor"/>
      </rPr>
      <t xml:space="preserve">st  </t>
    </r>
    <r>
      <rPr>
        <sz val="12"/>
        <color theme="1"/>
        <rFont val="Calibri"/>
        <family val="2"/>
        <scheme val="minor"/>
      </rPr>
      <t>Quarter</t>
    </r>
  </si>
  <si>
    <r>
      <t>2</t>
    </r>
    <r>
      <rPr>
        <vertAlign val="superscript"/>
        <sz val="12"/>
        <color theme="1"/>
        <rFont val="Calibri"/>
        <family val="2"/>
        <scheme val="minor"/>
      </rPr>
      <t>nd</t>
    </r>
    <r>
      <rPr>
        <sz val="12"/>
        <color theme="1"/>
        <rFont val="Calibri"/>
        <family val="2"/>
        <scheme val="minor"/>
      </rPr>
      <t xml:space="preserve"> Quarter</t>
    </r>
  </si>
  <si>
    <r>
      <t>3</t>
    </r>
    <r>
      <rPr>
        <vertAlign val="superscript"/>
        <sz val="12"/>
        <color theme="1"/>
        <rFont val="Calibri"/>
        <family val="2"/>
        <scheme val="minor"/>
      </rPr>
      <t>rd</t>
    </r>
    <r>
      <rPr>
        <sz val="12"/>
        <color theme="1"/>
        <rFont val="Calibri"/>
        <family val="2"/>
        <scheme val="minor"/>
      </rPr>
      <t xml:space="preserve"> Quarter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</si>
  <si>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Quarter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</si>
  <si>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 </t>
    </r>
  </si>
  <si>
    <t>Bond paper, premium grade, short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</si>
  <si>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 </t>
    </r>
  </si>
  <si>
    <t>Bond paper, premium grade,  long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</si>
  <si>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 </t>
    </r>
  </si>
  <si>
    <t>Bond paper, premium grade,  A4</t>
  </si>
  <si>
    <t>1,980 .00</t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</si>
  <si>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 </t>
    </r>
  </si>
  <si>
    <t xml:space="preserve">Record Book 300 leaves </t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</si>
  <si>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 </t>
    </r>
  </si>
  <si>
    <t>Record Book, 500 pages</t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</si>
  <si>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 </t>
    </r>
  </si>
  <si>
    <t>Folder, ordinary, long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</si>
  <si>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 </t>
    </r>
  </si>
  <si>
    <t>Folder, expanded, long</t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</si>
  <si>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 </t>
    </r>
  </si>
  <si>
    <t>Correction Tape</t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</si>
  <si>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 </t>
    </r>
  </si>
  <si>
    <t>Double Sided Tape</t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</si>
  <si>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 </t>
    </r>
  </si>
  <si>
    <t>Fastener</t>
  </si>
  <si>
    <r>
      <t>11.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 </t>
    </r>
  </si>
  <si>
    <t>Pentel Pen ( fine)</t>
  </si>
  <si>
    <r>
      <t>12.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 </t>
    </r>
  </si>
  <si>
    <t>White board pen (fine)</t>
  </si>
  <si>
    <r>
      <t>13.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 </t>
    </r>
  </si>
  <si>
    <t>Folder Holder</t>
  </si>
  <si>
    <r>
      <t>14.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 </t>
    </r>
  </si>
  <si>
    <t>HP ink 678 colored</t>
  </si>
  <si>
    <t>Cartridge</t>
  </si>
  <si>
    <r>
      <t>15.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 </t>
    </r>
  </si>
  <si>
    <t>HP ink black 678</t>
  </si>
  <si>
    <r>
      <t>16.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 </t>
    </r>
  </si>
  <si>
    <t>SIGN PEN, black</t>
  </si>
  <si>
    <r>
      <t>17.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 </t>
    </r>
  </si>
  <si>
    <t>Ball Pen, Black</t>
  </si>
  <si>
    <r>
      <t>18.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 </t>
    </r>
  </si>
  <si>
    <t>Filing Box</t>
  </si>
  <si>
    <r>
      <t>19.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 </t>
    </r>
  </si>
  <si>
    <t>Filling Tray</t>
  </si>
  <si>
    <r>
      <t>20.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 </t>
    </r>
  </si>
  <si>
    <t xml:space="preserve">Continuous Ink  and black  </t>
  </si>
  <si>
    <t>liters</t>
  </si>
  <si>
    <t>SUB-TOTAL</t>
  </si>
  <si>
    <t>This is to certify that the above procurement plan is in accordance with the objective of the office</t>
  </si>
  <si>
    <r>
      <t xml:space="preserve">                             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LDRRMO III</t>
    </r>
  </si>
  <si>
    <t>JJC/APP2018</t>
  </si>
  <si>
    <t>Page___2____0f___7___pages</t>
  </si>
  <si>
    <t>Continuous Ink colored Magenta</t>
  </si>
  <si>
    <t>Continuous Ink colored Yellow</t>
  </si>
  <si>
    <t>Continuous Ink colored Blue</t>
  </si>
  <si>
    <t xml:space="preserve">Glue Gun </t>
  </si>
  <si>
    <t>Glue stick</t>
  </si>
  <si>
    <t>White board</t>
  </si>
  <si>
    <t>Staple wire</t>
  </si>
  <si>
    <t>Paper clip big</t>
  </si>
  <si>
    <t>Paper clip small</t>
  </si>
  <si>
    <t xml:space="preserve">Elmer’s Glue </t>
  </si>
  <si>
    <t>Bot.</t>
  </si>
  <si>
    <t xml:space="preserve">Carbon Paper Long </t>
  </si>
  <si>
    <t>Scissors</t>
  </si>
  <si>
    <t>Cutter</t>
  </si>
  <si>
    <t>Ring bind</t>
  </si>
  <si>
    <t>Calculator</t>
  </si>
  <si>
    <t>Cork Board Big</t>
  </si>
  <si>
    <t>FURNITURE CLEANER, 300mL/can min</t>
  </si>
  <si>
    <t>Air Freshener</t>
  </si>
  <si>
    <t xml:space="preserve">Steel Cabinet 3 doors </t>
  </si>
  <si>
    <t>Page___3____0f___7___pages</t>
  </si>
  <si>
    <t>Monoblock chairs</t>
  </si>
  <si>
    <t>TOILET BOWL &amp; URINAL  CLEANER, 900ml</t>
  </si>
  <si>
    <t xml:space="preserve">Soft Brooms </t>
  </si>
  <si>
    <t xml:space="preserve">Dust Pan </t>
  </si>
  <si>
    <t xml:space="preserve">Dish washing liquid </t>
  </si>
  <si>
    <t xml:space="preserve">Karajai XL </t>
  </si>
  <si>
    <t xml:space="preserve">Kaldero XL </t>
  </si>
  <si>
    <t xml:space="preserve">Spoon  </t>
  </si>
  <si>
    <t xml:space="preserve">Fork </t>
  </si>
  <si>
    <t>Plates  melamine ware</t>
  </si>
  <si>
    <t xml:space="preserve">Small Bowl </t>
  </si>
  <si>
    <t>Plastic cups</t>
  </si>
  <si>
    <t xml:space="preserve">Plastic Glass </t>
  </si>
  <si>
    <t xml:space="preserve">Pot Holder </t>
  </si>
  <si>
    <t xml:space="preserve">Mixing Bowl </t>
  </si>
  <si>
    <t xml:space="preserve">Electric Pot </t>
  </si>
  <si>
    <t xml:space="preserve">Casserole </t>
  </si>
  <si>
    <t xml:space="preserve">Ceiling Fan </t>
  </si>
  <si>
    <t>TV set</t>
  </si>
  <si>
    <t>Furniture’s and Fixtures</t>
  </si>
  <si>
    <t>Page___4____0f___7___pages</t>
  </si>
  <si>
    <t>Varnish</t>
  </si>
  <si>
    <t>bot</t>
  </si>
  <si>
    <t>Flat Iron</t>
  </si>
  <si>
    <t>Beach Umbrella</t>
  </si>
  <si>
    <t>Waste Can with cover (small)</t>
  </si>
  <si>
    <t>Cloth (Tetoron)</t>
  </si>
  <si>
    <t>meters</t>
  </si>
  <si>
    <t>Portable Mini Sound System / PA System</t>
  </si>
  <si>
    <t>Radio Transistor</t>
  </si>
  <si>
    <t>Folding Bed</t>
  </si>
  <si>
    <t xml:space="preserve">Rain coats </t>
  </si>
  <si>
    <t xml:space="preserve">Boots </t>
  </si>
  <si>
    <t>pairs</t>
  </si>
  <si>
    <t>Life Jackets</t>
  </si>
  <si>
    <t xml:space="preserve">sirene 1 Kilometer range  </t>
  </si>
  <si>
    <t xml:space="preserve">Life Buoying </t>
  </si>
  <si>
    <t>Rescue Rope</t>
  </si>
  <si>
    <t xml:space="preserve">Medical back pack set with medicines </t>
  </si>
  <si>
    <t>Medical Kit box</t>
  </si>
  <si>
    <t>Surgical Tape</t>
  </si>
  <si>
    <t>Providine Iodine</t>
  </si>
  <si>
    <t>gallon</t>
  </si>
  <si>
    <t>Gauze Roll</t>
  </si>
  <si>
    <t>Disposable Gloves</t>
  </si>
  <si>
    <t>Page___5____0f___7___pages</t>
  </si>
  <si>
    <t>Face Mask</t>
  </si>
  <si>
    <t>Plain Nss</t>
  </si>
  <si>
    <t>Liters</t>
  </si>
  <si>
    <t>Blood Pressure Apparatus</t>
  </si>
  <si>
    <t>Detergent Soap</t>
  </si>
  <si>
    <t>kgs</t>
  </si>
  <si>
    <t>Disinfectant Spray</t>
  </si>
  <si>
    <t>Alcohol</t>
  </si>
  <si>
    <t xml:space="preserve">Cotton Roll </t>
  </si>
  <si>
    <t>Oxygen Cannula</t>
  </si>
  <si>
    <t xml:space="preserve">C-collar hard </t>
  </si>
  <si>
    <t>Rescue Manequin(adult)</t>
  </si>
  <si>
    <t>Mobile Base</t>
  </si>
  <si>
    <t>Tires</t>
  </si>
  <si>
    <t>Car Battery</t>
  </si>
  <si>
    <t>Chainsaw (small)</t>
  </si>
  <si>
    <t>High Angle Rescue Equipments</t>
  </si>
  <si>
    <t>Hot Water Bag</t>
  </si>
  <si>
    <t xml:space="preserve">Pen light </t>
  </si>
  <si>
    <t>Basin big</t>
  </si>
  <si>
    <t>Basin small</t>
  </si>
  <si>
    <t>Pail small</t>
  </si>
  <si>
    <t>Page___6____0f___7___pages</t>
  </si>
  <si>
    <t>Pail large</t>
  </si>
  <si>
    <t>Over Head Flashlight</t>
  </si>
  <si>
    <t>Medical Ice Bag</t>
  </si>
  <si>
    <t>BioFlu</t>
  </si>
  <si>
    <t>Biogesic</t>
  </si>
  <si>
    <t>Dozen</t>
  </si>
  <si>
    <t>Loperamide</t>
  </si>
  <si>
    <t>Kremil - S</t>
  </si>
  <si>
    <t>Cetirizine</t>
  </si>
  <si>
    <t>MOUSE, optical, USB connection type</t>
  </si>
  <si>
    <t>Computer set with complete accessories</t>
  </si>
  <si>
    <t>Laptop with complete accessories</t>
  </si>
  <si>
    <t xml:space="preserve">Printer </t>
  </si>
  <si>
    <t>Binder Machine (long)</t>
  </si>
  <si>
    <t>Floodlight  (wide range)</t>
  </si>
  <si>
    <t>Search Light (long range)</t>
  </si>
  <si>
    <t xml:space="preserve">Extrication Kit </t>
  </si>
  <si>
    <t xml:space="preserve">Radio Handset  </t>
  </si>
  <si>
    <t>Compass</t>
  </si>
  <si>
    <t>Concrete Cutter</t>
  </si>
  <si>
    <t>Jack Hammer</t>
  </si>
  <si>
    <t>Electric Drill</t>
  </si>
  <si>
    <t>Global Positioning System</t>
  </si>
  <si>
    <t>Night Vision Telescope</t>
  </si>
  <si>
    <t>Long range telescope</t>
  </si>
  <si>
    <t>xxxxxxxxxxxxxxxxxxxxxxxxxxxxxxxxxxxxx</t>
  </si>
  <si>
    <t>Sub-total</t>
  </si>
  <si>
    <t>Province, City or Municipality :__________________________________</t>
  </si>
  <si>
    <t>Page ____1____of___3_____ pages</t>
  </si>
  <si>
    <t>Bond Paper Short (Cactus)</t>
  </si>
  <si>
    <t>rms</t>
  </si>
  <si>
    <t>Bond Paper Long (Cactus)</t>
  </si>
  <si>
    <t>Bond Paper A4 (Cactus)</t>
  </si>
  <si>
    <t>Bond Paper Long (Advance)</t>
  </si>
  <si>
    <t>Bond Papers Short (Advance)</t>
  </si>
  <si>
    <t>Mimeographing Paper long</t>
  </si>
  <si>
    <t>Mimeographing Paper short</t>
  </si>
  <si>
    <t>Photo Paper</t>
  </si>
  <si>
    <t>Typewriter Ribbon</t>
  </si>
  <si>
    <t>White Folder long</t>
  </si>
  <si>
    <t>White Folder  short</t>
  </si>
  <si>
    <t>Expanded Folder long</t>
  </si>
  <si>
    <t>Paper Clips big</t>
  </si>
  <si>
    <t>bxs</t>
  </si>
  <si>
    <t>Paper Clips small</t>
  </si>
  <si>
    <t>Hp 704 Ink Cartridge (Black)</t>
  </si>
  <si>
    <t>cart</t>
  </si>
  <si>
    <t>Hp 704 Ink Cartridge (Colored)</t>
  </si>
  <si>
    <t>EPSON INK T6641 (BlacK)</t>
  </si>
  <si>
    <t>bots</t>
  </si>
  <si>
    <t>EPSON INK T6642 (Cyan)</t>
  </si>
  <si>
    <t>EPSON INK T6643 (Magenta)</t>
  </si>
  <si>
    <t>EPSON INK T 6644 (Yellow)</t>
  </si>
  <si>
    <t>LX 300 Ribbon Refill</t>
  </si>
  <si>
    <t>Cartolina Asstd Color</t>
  </si>
  <si>
    <t>pcks</t>
  </si>
  <si>
    <t>Mongol Pencil</t>
  </si>
  <si>
    <t>Ballpen (black)</t>
  </si>
  <si>
    <t>Record Book 100 pages</t>
  </si>
  <si>
    <t>(Head of Department/Office)</t>
  </si>
  <si>
    <t>Sign pen G-Tech</t>
  </si>
  <si>
    <t>Wyte Board Marker</t>
  </si>
  <si>
    <t>Wyte Board Eraser</t>
  </si>
  <si>
    <t>Paper Fastener</t>
  </si>
  <si>
    <t>Paper Fastener big</t>
  </si>
  <si>
    <t>Permanent Marker (Fine)</t>
  </si>
  <si>
    <t>Permanent Marker (Broad)</t>
  </si>
  <si>
    <t>Cork Board  (4x3)</t>
  </si>
  <si>
    <t>Wyte Board (4x3)</t>
  </si>
  <si>
    <t>Wyte Board (2x3)</t>
  </si>
  <si>
    <t>Cotton</t>
  </si>
  <si>
    <t>Glue 300 grams</t>
  </si>
  <si>
    <t>jars</t>
  </si>
  <si>
    <t xml:space="preserve">Stamping Pad </t>
  </si>
  <si>
    <t>Stamping Pad Ink (violet)</t>
  </si>
  <si>
    <t>Plastic Folder Long (colored)</t>
  </si>
  <si>
    <t>Carbon Paper Glossy</t>
  </si>
  <si>
    <t>Stapler Heavy Duty #35</t>
  </si>
  <si>
    <t>Staple Wire #35</t>
  </si>
  <si>
    <t>Stapler # 10</t>
  </si>
  <si>
    <t>Staple Wire # 10</t>
  </si>
  <si>
    <t>Laminating Film</t>
  </si>
  <si>
    <t>Parchment Paper long</t>
  </si>
  <si>
    <t>Mailing Envelope White</t>
  </si>
  <si>
    <t>Brown Envelope Long</t>
  </si>
  <si>
    <t>Scotch Tape 1” wide</t>
  </si>
  <si>
    <t>Double Sided Tape 1” wide</t>
  </si>
  <si>
    <t>Packing Tape wide</t>
  </si>
  <si>
    <t>Thumbtacks</t>
  </si>
  <si>
    <t>Push Pins</t>
  </si>
  <si>
    <t>Glue Gun Big</t>
  </si>
  <si>
    <t>Glue Stick Big</t>
  </si>
  <si>
    <t>USB 16 GB Flash Drive</t>
  </si>
  <si>
    <t>A4 Transparent Folder with Slide</t>
  </si>
  <si>
    <t>Plastic Ruler</t>
  </si>
  <si>
    <t>Rubber Band</t>
  </si>
  <si>
    <t>Dust Cleaner Spray (PLEDGE)</t>
  </si>
  <si>
    <t>Paper Cutter big</t>
  </si>
  <si>
    <t>Paper Cutter blade big</t>
  </si>
  <si>
    <t>Puncher (big)</t>
  </si>
  <si>
    <t>Monobloc Chairs</t>
  </si>
  <si>
    <t>Toner Cartridge (Samsung ML -1860)</t>
  </si>
  <si>
    <t>Computer with Complete Accesories</t>
  </si>
  <si>
    <t>Laptop with High Quality Specs</t>
  </si>
  <si>
    <t>Computer UPS</t>
  </si>
  <si>
    <t>Computer AVR</t>
  </si>
  <si>
    <t>LX 300 printer</t>
  </si>
  <si>
    <t>EPSON L220 continuous printer</t>
  </si>
  <si>
    <t>USB Computer Mouse</t>
  </si>
  <si>
    <t>USB Computer Keyboard</t>
  </si>
  <si>
    <t>Ceiling Fan</t>
  </si>
  <si>
    <t>Calculator (Casio DM-1400B)</t>
  </si>
  <si>
    <t>Digital Camera</t>
  </si>
  <si>
    <t>Tube Bulb 19 watts</t>
  </si>
  <si>
    <t>Steel Cabinet</t>
  </si>
  <si>
    <t>Flashlight Heavy Duty</t>
  </si>
  <si>
    <t>Emergency Light</t>
  </si>
  <si>
    <t>Service Plates</t>
  </si>
  <si>
    <t>Coffee Cups and Saucers</t>
  </si>
  <si>
    <t>Drinking Glass</t>
  </si>
  <si>
    <t xml:space="preserve">Calderon </t>
  </si>
  <si>
    <t>sets</t>
  </si>
  <si>
    <t>Carajay big</t>
  </si>
  <si>
    <t>Tissue Paper</t>
  </si>
  <si>
    <t>Laddle</t>
  </si>
  <si>
    <t>Kitchen Knife</t>
  </si>
  <si>
    <t>Chopping Board big</t>
  </si>
  <si>
    <t>Dish Tray</t>
  </si>
  <si>
    <t>Food Turner</t>
  </si>
  <si>
    <t>Rice Cooker (16 cups)</t>
  </si>
  <si>
    <t>Doormats</t>
  </si>
  <si>
    <t>Tornado Mop</t>
  </si>
  <si>
    <t>Vacuum Cleaner</t>
  </si>
  <si>
    <t>Spoon and fork</t>
  </si>
  <si>
    <t>Serving bowl small</t>
  </si>
  <si>
    <t>Serving bowl big</t>
  </si>
  <si>
    <t>Platter</t>
  </si>
  <si>
    <t>Pitcher</t>
  </si>
  <si>
    <t>Carajay big (kawa)</t>
  </si>
  <si>
    <t>Serving Spoon</t>
  </si>
  <si>
    <t>Feather Duster</t>
  </si>
  <si>
    <t>Mechanic Oil (for general purposes)</t>
  </si>
  <si>
    <t>Broom (soft)</t>
  </si>
  <si>
    <t>Broom (hard)</t>
  </si>
  <si>
    <t>Detergent Powder ( 1kg)</t>
  </si>
  <si>
    <t>kls</t>
  </si>
  <si>
    <t>Mop Handle</t>
  </si>
  <si>
    <t>Mop Head</t>
  </si>
  <si>
    <t>Toilet Brush</t>
  </si>
  <si>
    <t>Toilet Bowl Cleaner</t>
  </si>
  <si>
    <t>Air Freshener  280ml/can</t>
  </si>
  <si>
    <t>Trash Bag</t>
  </si>
  <si>
    <t>Toilet Deodorant Cake</t>
  </si>
  <si>
    <t>Dishwashing liquid</t>
  </si>
  <si>
    <t>Good Morning Towel</t>
  </si>
  <si>
    <t>Small basin</t>
  </si>
  <si>
    <t>Large Basin</t>
  </si>
  <si>
    <t>Scouring pads</t>
  </si>
  <si>
    <t>Pail (big)</t>
  </si>
  <si>
    <t>Dipper</t>
  </si>
  <si>
    <t>Muriatic Acid</t>
  </si>
  <si>
    <t>gal</t>
  </si>
  <si>
    <t>Zonrox</t>
  </si>
  <si>
    <t>Rags</t>
  </si>
  <si>
    <t>Pillow Case (large)</t>
  </si>
  <si>
    <t>Mini Sound (component)</t>
  </si>
  <si>
    <t>Microphone</t>
  </si>
  <si>
    <t>USB Portable Speaker</t>
  </si>
  <si>
    <t>Electric Fan with stand</t>
  </si>
  <si>
    <t>Punching/ Binding Machine</t>
  </si>
  <si>
    <t>Extension Cord (5 sockets @ 5 meters)</t>
  </si>
  <si>
    <t>Plastic Plates</t>
  </si>
  <si>
    <t>Plastic Glass</t>
  </si>
  <si>
    <t>Plastic Cups</t>
  </si>
  <si>
    <t>Plastic Bowls</t>
  </si>
  <si>
    <t>Water Dispenser</t>
  </si>
  <si>
    <t>2 unit</t>
  </si>
  <si>
    <t>Plastic Bag Medium</t>
  </si>
  <si>
    <t>100 packs</t>
  </si>
  <si>
    <t>Plastic Bag Large</t>
  </si>
  <si>
    <t>Stripe Plastic Bag XL</t>
  </si>
  <si>
    <t>Hard Disc Drive 2 TB</t>
  </si>
  <si>
    <t>2 pcs</t>
  </si>
  <si>
    <t>Speaker with Amplifier ( Trolley Type)</t>
  </si>
  <si>
    <t>1 unit</t>
  </si>
  <si>
    <t>CCTV Cameras</t>
  </si>
  <si>
    <t>10 unit</t>
  </si>
  <si>
    <t>CCTV Power Supply (12 volts)</t>
  </si>
  <si>
    <t>5 unit</t>
  </si>
  <si>
    <t>PHP 600,111.23</t>
  </si>
  <si>
    <t>(SGD.) PERLA P. PARREÑO</t>
  </si>
  <si>
    <t xml:space="preserve">Department/ Office: </t>
  </si>
  <si>
    <t>Folder Ordinary long, doz</t>
  </si>
  <si>
    <t>doz.</t>
  </si>
  <si>
    <t>2</t>
  </si>
  <si>
    <t>Folder Ordinary short, doz</t>
  </si>
  <si>
    <t>3</t>
  </si>
  <si>
    <t>Sliding Folder Long, doz</t>
  </si>
  <si>
    <t>4</t>
  </si>
  <si>
    <t>Sliding folder Short, doz</t>
  </si>
  <si>
    <t>5</t>
  </si>
  <si>
    <t>Record book 500 pages</t>
  </si>
  <si>
    <t>6</t>
  </si>
  <si>
    <t>Pentel pen broad (black), pc.</t>
  </si>
  <si>
    <t>pc.</t>
  </si>
  <si>
    <t>7</t>
  </si>
  <si>
    <t>Correction Pen, pcs.</t>
  </si>
  <si>
    <t>8</t>
  </si>
  <si>
    <t>9</t>
  </si>
  <si>
    <t>Pencil, Mongol box</t>
  </si>
  <si>
    <t>10</t>
  </si>
  <si>
    <t>Paper Fastener, box</t>
  </si>
  <si>
    <t>11</t>
  </si>
  <si>
    <t>Paper Clip plastic coated (Big), box</t>
  </si>
  <si>
    <t>12</t>
  </si>
  <si>
    <t>Brown envelop long, doz</t>
  </si>
  <si>
    <t>13</t>
  </si>
  <si>
    <t>Brown envelop short, doz</t>
  </si>
  <si>
    <t>14</t>
  </si>
  <si>
    <t>Special Paper, pack (10 pcs.)</t>
  </si>
  <si>
    <t>15</t>
  </si>
  <si>
    <t>Record book 300 pages</t>
  </si>
  <si>
    <t>16</t>
  </si>
  <si>
    <t>Ring binder (3/4"x44"), piece</t>
  </si>
  <si>
    <t>17</t>
  </si>
  <si>
    <t>Ring binder (1"x44"), piece</t>
  </si>
  <si>
    <t>18</t>
  </si>
  <si>
    <t>Ring binder (1/2"x44"), piece</t>
  </si>
  <si>
    <t>19</t>
  </si>
  <si>
    <t>Staple Wire No. 35, box</t>
  </si>
  <si>
    <t>20</t>
  </si>
  <si>
    <t>Scotch Tape  1 inch, roll</t>
  </si>
  <si>
    <t>21</t>
  </si>
  <si>
    <t>Scotch Tape  2 inch, roll</t>
  </si>
  <si>
    <t>22</t>
  </si>
  <si>
    <t>Cutter, pc.</t>
  </si>
  <si>
    <t>23</t>
  </si>
  <si>
    <t>Photopaper</t>
  </si>
  <si>
    <t>24</t>
  </si>
  <si>
    <t>USB (16GB)</t>
  </si>
  <si>
    <t>25</t>
  </si>
  <si>
    <t>Internal Hard Drive for PC 500GB</t>
  </si>
  <si>
    <t>26</t>
  </si>
  <si>
    <t>Record Book 500 Pages</t>
  </si>
  <si>
    <t>27</t>
  </si>
  <si>
    <t>Desinfectant Spray</t>
  </si>
  <si>
    <t>28</t>
  </si>
  <si>
    <t>Dust pan, non-rigid plastic/ detachable hand</t>
  </si>
  <si>
    <t>29</t>
  </si>
  <si>
    <t>Photocopying Machine</t>
  </si>
  <si>
    <t>30</t>
  </si>
  <si>
    <t>USB Head Set</t>
  </si>
  <si>
    <t>subtotal</t>
  </si>
  <si>
    <t>Page ____2____of___3_____ pages</t>
  </si>
  <si>
    <t>Ballpen Faber Castell</t>
  </si>
  <si>
    <t>Laminating Film (250micx70mmx100mm)</t>
  </si>
  <si>
    <t>Laminating Film (250micx100mm)</t>
  </si>
  <si>
    <t>Bulk Ink (black)  liter</t>
  </si>
  <si>
    <t>liter</t>
  </si>
  <si>
    <t>Bulk Ink (magenta)   liter</t>
  </si>
  <si>
    <t>Bulk Ink (Cyan)    liter</t>
  </si>
  <si>
    <t>Bulk Ink ( Yellow)   liter</t>
  </si>
  <si>
    <t>Elmers Glue</t>
  </si>
  <si>
    <t>CD-R</t>
  </si>
  <si>
    <t>CD-RW</t>
  </si>
  <si>
    <t>DVD-RW</t>
  </si>
  <si>
    <t>DVD-R</t>
  </si>
  <si>
    <t>Air Freshner Spray</t>
  </si>
  <si>
    <t>Detergent Powder 500g</t>
  </si>
  <si>
    <t>Broom Soft (Tambo)</t>
  </si>
  <si>
    <t>Broom Stick (Tingting)</t>
  </si>
  <si>
    <t>Rag, cotton, pcs.</t>
  </si>
  <si>
    <t>Toilet Bowl &amp; urinal Cleaner</t>
  </si>
  <si>
    <t>Toilet deodorant Cake</t>
  </si>
  <si>
    <t>Alchol 500ml.</t>
  </si>
  <si>
    <t>Stapler heavy duty</t>
  </si>
  <si>
    <t>Seperator Pan</t>
  </si>
  <si>
    <t>Plain Bearing</t>
  </si>
  <si>
    <t>Hinge Guide</t>
  </si>
  <si>
    <t>Fusing Gear</t>
  </si>
  <si>
    <t>Reatchet Gear</t>
  </si>
  <si>
    <t>Drum Drive Gear</t>
  </si>
  <si>
    <t>Blade Cleaner</t>
  </si>
  <si>
    <t>Bondpaper Cactus long</t>
  </si>
  <si>
    <t>Bondpaper Cactus Short</t>
  </si>
  <si>
    <t>Bondpaper Cactus A4</t>
  </si>
  <si>
    <t>MX-235 Toner Cartridge</t>
  </si>
  <si>
    <t>Drumkit &amp; Developer</t>
  </si>
  <si>
    <t>Upper &amp; Lower Heat Ruler</t>
  </si>
  <si>
    <t>Page ____3____of___3_____ pages</t>
  </si>
  <si>
    <t>Electric fan with stand</t>
  </si>
  <si>
    <t>Electrical Tape</t>
  </si>
  <si>
    <t>LED Lights 11 watts</t>
  </si>
  <si>
    <t>CMOS Battery, pc.</t>
  </si>
  <si>
    <t>Mouse,optical, USB Connection type</t>
  </si>
  <si>
    <t>AVR power supply</t>
  </si>
  <si>
    <t>DDR3 Memory Card</t>
  </si>
  <si>
    <t>Keyboard USB type</t>
  </si>
  <si>
    <t>Actuator</t>
  </si>
  <si>
    <t>Vulca seal</t>
  </si>
  <si>
    <t>can</t>
  </si>
  <si>
    <t>Pin Light Lamp</t>
  </si>
  <si>
    <t>Extension wire with 2 gang convenience outlet (6meter)</t>
  </si>
  <si>
    <t>Platic Cover #3</t>
  </si>
  <si>
    <t>(SGD.) LINNET MARIE JUSTINIANI</t>
  </si>
  <si>
    <r>
      <t xml:space="preserve">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Prepared by:</t>
    </r>
    <r>
      <rPr>
        <b/>
        <sz val="10"/>
        <color theme="1"/>
        <rFont val="Calibri"/>
        <family val="2"/>
        <scheme val="minor"/>
      </rPr>
      <t xml:space="preserve">   (SGD.) </t>
    </r>
    <r>
      <rPr>
        <b/>
        <sz val="12"/>
        <color theme="1"/>
        <rFont val="Calibri"/>
        <family val="2"/>
        <scheme val="minor"/>
      </rPr>
      <t xml:space="preserve">JIMYLLE JAN B. CAALIM </t>
    </r>
  </si>
  <si>
    <r>
      <t xml:space="preserve">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Prepared by:</t>
    </r>
    <r>
      <rPr>
        <b/>
        <sz val="10"/>
        <color theme="1"/>
        <rFont val="Calibri"/>
        <family val="2"/>
        <scheme val="minor"/>
      </rPr>
      <t xml:space="preserve">  (SGD.) </t>
    </r>
    <r>
      <rPr>
        <b/>
        <sz val="12"/>
        <color theme="1"/>
        <rFont val="Calibri"/>
        <family val="2"/>
        <scheme val="minor"/>
      </rPr>
      <t xml:space="preserve">JIMYLLE JAN B. CAALIM </t>
    </r>
  </si>
  <si>
    <r>
      <t xml:space="preserve">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Prepared by:</t>
    </r>
    <r>
      <rPr>
        <b/>
        <sz val="10"/>
        <color theme="1"/>
        <rFont val="Calibri"/>
        <family val="2"/>
        <scheme val="minor"/>
      </rPr>
      <t xml:space="preserve">  (SGD.)  </t>
    </r>
    <r>
      <rPr>
        <b/>
        <sz val="12"/>
        <color theme="1"/>
        <rFont val="Calibri"/>
        <family val="2"/>
        <scheme val="minor"/>
      </rPr>
      <t xml:space="preserve">JIMYLLE JAN B. CAALIM </t>
    </r>
  </si>
  <si>
    <t>Province, City or Municipality :LGU- MINA, MINA, ILOILO</t>
  </si>
  <si>
    <t>Department/ Office:  ACCOUNTING OFFICE</t>
  </si>
  <si>
    <t>Bond Paper ( Long ) Substance 16</t>
  </si>
  <si>
    <t>Bond Paper ( Short ) Substance 16</t>
  </si>
  <si>
    <t>Bond Paper ( Long ) Substance 20</t>
  </si>
  <si>
    <t>Bond Paper ( Short) Substance 20</t>
  </si>
  <si>
    <t>Paper Clip Coated ( big )</t>
  </si>
  <si>
    <t>Paper Clip Coated ( small )</t>
  </si>
  <si>
    <t>Stapler with staple wire remover</t>
  </si>
  <si>
    <t>Liquid Correction Pen</t>
  </si>
  <si>
    <t>Permanent Marker Pen Black</t>
  </si>
  <si>
    <t>Ballpen Black</t>
  </si>
  <si>
    <t>Pencil</t>
  </si>
  <si>
    <t>Stamp Pad Ink</t>
  </si>
  <si>
    <t>Log Book 200 pages</t>
  </si>
  <si>
    <t>Puncher</t>
  </si>
  <si>
    <t>Scissor</t>
  </si>
  <si>
    <t>Cutter Blade</t>
  </si>
  <si>
    <t>Elmer's Glue Blade</t>
  </si>
  <si>
    <t>Scotch Tape 1"</t>
  </si>
  <si>
    <t>Ruler</t>
  </si>
  <si>
    <t>Sticky Note</t>
  </si>
  <si>
    <t>pads</t>
  </si>
  <si>
    <t>Carbon Paper</t>
  </si>
  <si>
    <t>Marker Pen ( neon yellow )</t>
  </si>
  <si>
    <t>Folder Long</t>
  </si>
  <si>
    <t>Folder Short</t>
  </si>
  <si>
    <t>Expanded Folder</t>
  </si>
  <si>
    <t>Soft Broom</t>
  </si>
  <si>
    <t>Moisturizing Alcohol 500ml</t>
  </si>
  <si>
    <t>Cotton big</t>
  </si>
  <si>
    <t>Computer Keyboard</t>
  </si>
  <si>
    <t>Ring Binder 1" x 44"</t>
  </si>
  <si>
    <t>Ring Binder 1/2" x 44"</t>
  </si>
  <si>
    <t>Ink Benefit LC539XL Black</t>
  </si>
  <si>
    <t>Dust Pan</t>
  </si>
  <si>
    <t>Waste Can</t>
  </si>
  <si>
    <t>Pencil Sharpener</t>
  </si>
  <si>
    <t>SUB TOTAL</t>
  </si>
  <si>
    <t>Laptop</t>
  </si>
  <si>
    <t>Swivel Chair</t>
  </si>
  <si>
    <t>Executive Chair</t>
  </si>
  <si>
    <t>Page ________of________ pages</t>
  </si>
  <si>
    <t>USB Flash Drive 8GB</t>
  </si>
  <si>
    <t>Brown Envelope</t>
  </si>
  <si>
    <t>ANNUAL  PROCUREMENT PLAN</t>
  </si>
  <si>
    <t>MLMM/BBII/OMA</t>
  </si>
  <si>
    <t xml:space="preserve">FOR THE YEAR 2018 </t>
  </si>
  <si>
    <t>Sign Pen Refill 0.4 ( red )</t>
  </si>
  <si>
    <t>Sign Pen Refill 0.5( black )</t>
  </si>
  <si>
    <t>31</t>
  </si>
  <si>
    <t>32</t>
  </si>
  <si>
    <t>33</t>
  </si>
  <si>
    <t>34</t>
  </si>
  <si>
    <t>35</t>
  </si>
  <si>
    <t>Computer Mouse ( Wireless )</t>
  </si>
  <si>
    <t>36</t>
  </si>
  <si>
    <t>37</t>
  </si>
  <si>
    <t>38</t>
  </si>
  <si>
    <t>39</t>
  </si>
  <si>
    <t>40</t>
  </si>
  <si>
    <t>41</t>
  </si>
  <si>
    <t>42</t>
  </si>
  <si>
    <t>Ink Benefit LC539XL cyan</t>
  </si>
  <si>
    <t>43</t>
  </si>
  <si>
    <t>44</t>
  </si>
  <si>
    <t>45</t>
  </si>
  <si>
    <t>Contineous Ink Black</t>
  </si>
  <si>
    <t>46</t>
  </si>
  <si>
    <t>Contineuos Ink Magenta</t>
  </si>
  <si>
    <t>47</t>
  </si>
  <si>
    <t>Contineuos Ink Refill Yellow</t>
  </si>
  <si>
    <t>48</t>
  </si>
  <si>
    <t>Contineuos Ink Refill Cyan</t>
  </si>
  <si>
    <t>49</t>
  </si>
  <si>
    <t>50</t>
  </si>
  <si>
    <t>51</t>
  </si>
  <si>
    <t>52</t>
  </si>
  <si>
    <t>53</t>
  </si>
  <si>
    <t xml:space="preserve">DeskJet Continues Printer </t>
  </si>
  <si>
    <t>54</t>
  </si>
  <si>
    <t>55</t>
  </si>
  <si>
    <t xml:space="preserve">Ink Benefit LC539XL yellow </t>
  </si>
  <si>
    <t>56</t>
  </si>
  <si>
    <t>Ink Benefit LC539XL magenta</t>
  </si>
  <si>
    <t>57</t>
  </si>
  <si>
    <t>Rubber Band ( Big )</t>
  </si>
  <si>
    <t>58</t>
  </si>
  <si>
    <t>Rice Sack</t>
  </si>
  <si>
    <t>59</t>
  </si>
  <si>
    <t>Sign Pen .04 Black</t>
  </si>
  <si>
    <t>60</t>
  </si>
  <si>
    <t>Sign Pen .04 Red</t>
  </si>
  <si>
    <t>61</t>
  </si>
  <si>
    <t>62</t>
  </si>
  <si>
    <t>Mailing Envelope</t>
  </si>
  <si>
    <t>63</t>
  </si>
  <si>
    <t xml:space="preserve">Elmers Glue </t>
  </si>
  <si>
    <t>lits</t>
  </si>
  <si>
    <t>64</t>
  </si>
  <si>
    <t>Scotchtape Dispenser Heavy Duty '1"</t>
  </si>
  <si>
    <t>GRAND TOTAL :</t>
  </si>
  <si>
    <t>(SGD.) ELEANOR P. PASUQUIN</t>
  </si>
  <si>
    <r>
      <t>Province, City or Municipality:</t>
    </r>
    <r>
      <rPr>
        <sz val="10"/>
        <color theme="1"/>
        <rFont val="Calibri"/>
        <family val="2"/>
        <scheme val="minor"/>
      </rPr>
      <t xml:space="preserve"> </t>
    </r>
    <r>
      <rPr>
        <u/>
        <sz val="10"/>
        <color theme="1"/>
        <rFont val="Calibri"/>
        <family val="2"/>
        <scheme val="minor"/>
      </rPr>
      <t>____MINA, ILOILO ___________</t>
    </r>
  </si>
  <si>
    <t>Plan Control No. ________________</t>
  </si>
  <si>
    <r>
      <t xml:space="preserve">Page </t>
    </r>
    <r>
      <rPr>
        <b/>
        <u/>
        <sz val="9"/>
        <color theme="1"/>
        <rFont val="Calibri"/>
        <family val="2"/>
        <scheme val="minor"/>
      </rPr>
      <t xml:space="preserve">_1_ </t>
    </r>
    <r>
      <rPr>
        <b/>
        <sz val="9"/>
        <color theme="1"/>
        <rFont val="Calibri"/>
        <family val="2"/>
        <scheme val="minor"/>
      </rPr>
      <t xml:space="preserve">of </t>
    </r>
    <r>
      <rPr>
        <b/>
        <u/>
        <sz val="9"/>
        <color theme="1"/>
        <rFont val="Calibri"/>
        <family val="2"/>
        <scheme val="minor"/>
      </rPr>
      <t>_1_ pages</t>
    </r>
  </si>
  <si>
    <t>Department/ Office: MPDC</t>
  </si>
  <si>
    <r>
      <t xml:space="preserve">Date Submitted: </t>
    </r>
    <r>
      <rPr>
        <b/>
        <u/>
        <sz val="9"/>
        <color theme="1"/>
        <rFont val="Calibri"/>
        <family val="2"/>
        <scheme val="minor"/>
      </rPr>
      <t>____February 6, 2018_____</t>
    </r>
  </si>
  <si>
    <t>4th Quarter</t>
  </si>
  <si>
    <t xml:space="preserve">Qty. </t>
  </si>
  <si>
    <t>INK CARTRIDGE, (HP 678), black</t>
  </si>
  <si>
    <t>INK CARTRIDGE, (HP 678), tricolor</t>
  </si>
  <si>
    <t>bottle</t>
  </si>
  <si>
    <t>pics</t>
  </si>
  <si>
    <t>FOLDER, thick transparent  (long)</t>
  </si>
  <si>
    <t>FOLDER, clear plastic, L-type, A4 size, 50s/pack</t>
  </si>
  <si>
    <t>FOLDER, clear plastic, L-type, legal size, 50s/pack</t>
  </si>
  <si>
    <t>MARKING PEN, whiteboard, black</t>
  </si>
  <si>
    <t>MARKER, permanent, black</t>
  </si>
  <si>
    <t>PAPER, for Plain Paper Copier, 210mm x 297mm (A4) 70gsm</t>
  </si>
  <si>
    <t>PAPER FASTENER, for paper, metal, 50 sets/box</t>
  </si>
  <si>
    <t>PAPER CLIP, gem type,jumbo, 48mm, 100s/box</t>
  </si>
  <si>
    <t>PAPER CLIP, gem type, 32mm, 100s/box</t>
  </si>
  <si>
    <t>PENCIL, Mongol (no. 2), w/eraser, 0ne(1) dozen per box</t>
  </si>
  <si>
    <t>PUSH PIN, flat head type, assorted colors, 100s/case</t>
  </si>
  <si>
    <t>case</t>
  </si>
  <si>
    <t>RECORD BOOK, 300 pages, smythe sewn</t>
  </si>
  <si>
    <t>book</t>
  </si>
  <si>
    <t>RECORD BOOK, 500 pages, smythe sewn</t>
  </si>
  <si>
    <t>RING BINDER, 12.7mm x 1.12m (1/2"x44"), plastic</t>
  </si>
  <si>
    <t>RING BINDER, 19mm x 1.12m(3/4"x44"), plastic</t>
  </si>
  <si>
    <t>RING BINDER, 25mm x 1.12m (1"x44"), plastic</t>
  </si>
  <si>
    <t>RING BINDER, 25mm x 1.12m (1/4"x44"), plastic</t>
  </si>
  <si>
    <t>RULER, plastic, 450mm</t>
  </si>
  <si>
    <t>STAMP PAD INK, violet, 50mL</t>
  </si>
  <si>
    <t>STAPLE WIRE, standard, 5000 pcs/box</t>
  </si>
  <si>
    <t>TAPE, masking, 48mm, 50 meters length</t>
  </si>
  <si>
    <t>TAPE, transparent, 24mm, 50 meters</t>
  </si>
  <si>
    <t>TAPE, packaging, 48mm, 50 meters length</t>
  </si>
  <si>
    <t>BLADE, heavy duty cutter(L500), 10 pcs./pack</t>
  </si>
  <si>
    <t>SHARPENER, single cutterhead</t>
  </si>
  <si>
    <t>DISINFECTANT SPRAY, 400 grams net content</t>
  </si>
  <si>
    <t>DUST PAN, non-rigid plastic, with detachable handle</t>
  </si>
  <si>
    <t>Bond paper, Substance 20, short</t>
  </si>
  <si>
    <t>Bond paper, Substance 20, long</t>
  </si>
  <si>
    <t>Bond Paper, Substance 20, A4</t>
  </si>
  <si>
    <t>Ballpen</t>
  </si>
  <si>
    <t>Folder, ordinary, short</t>
  </si>
  <si>
    <t>Uniterrupted Power Supply (UPS)</t>
  </si>
  <si>
    <t>Yellow Pad</t>
  </si>
  <si>
    <t>pad</t>
  </si>
  <si>
    <t>Binder Clip</t>
  </si>
  <si>
    <t>Door Mat</t>
  </si>
  <si>
    <t xml:space="preserve">G-Tech Pen </t>
  </si>
  <si>
    <t>G-Tech Pen Refill(Black 0.5)</t>
  </si>
  <si>
    <t>Stapler, 35</t>
  </si>
  <si>
    <t>External Hard Drive 2TB</t>
  </si>
  <si>
    <t>Marker pen refill (black)</t>
  </si>
  <si>
    <t>Double-sided tape</t>
  </si>
  <si>
    <t>Paper Cutter</t>
  </si>
  <si>
    <t>Glue Stick (small)</t>
  </si>
  <si>
    <t>Glue (big)</t>
  </si>
  <si>
    <t>Computer unit with complee Accessories</t>
  </si>
  <si>
    <t>EPSON L120 Bulk Ink (black) 1L</t>
  </si>
  <si>
    <t>EPSON L120 Bulk Ink (cyan) 1L</t>
  </si>
  <si>
    <t>EPSON L120 Bulk Ink (yellow) 1L</t>
  </si>
  <si>
    <t>EPSON L120 Bulk Ink magenta) 1L</t>
  </si>
  <si>
    <t>Glue Gun (small)</t>
  </si>
  <si>
    <r>
      <rPr>
        <b/>
        <i/>
        <sz val="9"/>
        <color theme="1"/>
        <rFont val="Calibri"/>
        <family val="2"/>
        <scheme val="minor"/>
      </rPr>
      <t>Subtotal</t>
    </r>
    <r>
      <rPr>
        <sz val="9"/>
        <color theme="1"/>
        <rFont val="Calibri"/>
        <family val="2"/>
        <scheme val="minor"/>
      </rPr>
      <t xml:space="preserve"> </t>
    </r>
  </si>
  <si>
    <t>(Head of Department/ Office)</t>
  </si>
  <si>
    <r>
      <t xml:space="preserve">_________(SGD.) ENGR. </t>
    </r>
    <r>
      <rPr>
        <b/>
        <u/>
        <sz val="10"/>
        <color theme="1"/>
        <rFont val="Calibri"/>
        <family val="2"/>
        <scheme val="minor"/>
      </rPr>
      <t>LUISA A. ALFIN_______________</t>
    </r>
  </si>
  <si>
    <t>Page ____1____of___7_____ pages</t>
  </si>
  <si>
    <t>Department/ Office: MSWD</t>
  </si>
  <si>
    <t>Page ____2____of___7_____ pages</t>
  </si>
  <si>
    <t>Page ____3____of___7_____ pages</t>
  </si>
  <si>
    <t>Page ____4____of___7_____ pages</t>
  </si>
  <si>
    <t>Page ____5____of___7_____ pages</t>
  </si>
  <si>
    <t>Page ____6____of___7_____ pages</t>
  </si>
  <si>
    <t>Page ____7____of___7_____ pages</t>
  </si>
  <si>
    <t>Department/ Office: Senior Citizen</t>
  </si>
  <si>
    <t>FDP Form 4a - ANNUAL PROCUREMENT PLAN or PLAN OF PROCUREMENT</t>
  </si>
  <si>
    <t>FOR THE 2018</t>
  </si>
  <si>
    <t>Province  City or Municipality         MINA</t>
  </si>
  <si>
    <t>Page 1 ___of 1___ Pages</t>
  </si>
  <si>
    <t>Plan Con Mina Sports &amp; Cultural Center</t>
  </si>
  <si>
    <t xml:space="preserve">Date Submitted </t>
  </si>
  <si>
    <t>Department Office</t>
  </si>
  <si>
    <t>Distribution</t>
  </si>
  <si>
    <t>Item</t>
  </si>
  <si>
    <t>No</t>
  </si>
  <si>
    <t>Cost</t>
  </si>
  <si>
    <t>Compact Disc Rewritable</t>
  </si>
  <si>
    <t>External Hard Drive 1 TB</t>
  </si>
  <si>
    <t>Alcohol 70%, Ethyl</t>
  </si>
  <si>
    <t>Record Book 500 pages</t>
  </si>
  <si>
    <t>Waste Basket, Plastic</t>
  </si>
  <si>
    <t>Broom, soft (tamboo)</t>
  </si>
  <si>
    <t>Broom stick (tingting)</t>
  </si>
  <si>
    <t>Detergent Powder 500 grams</t>
  </si>
  <si>
    <t>ounches</t>
  </si>
  <si>
    <t>Cleanser, powder, 350 grams</t>
  </si>
  <si>
    <t>canister</t>
  </si>
  <si>
    <t>Dust Pan, non-rigid plastic w/ detachable handle</t>
  </si>
  <si>
    <t>Mophandle, screw type, wooden handle</t>
  </si>
  <si>
    <t>Mophandle, 100% rayon, 400g</t>
  </si>
  <si>
    <t>Rag, cotton, (2") in diameter</t>
  </si>
  <si>
    <t>kilo</t>
  </si>
  <si>
    <t>Toilet bowl &amp; urinal cleaner, 900ml</t>
  </si>
  <si>
    <t>Toilet deodorant cake, 99% paradichlorobenzene</t>
  </si>
  <si>
    <t>500 grams 3 pcs/pack</t>
  </si>
  <si>
    <t>Trashbag, plastic black, (XL), 10 pcs pack per roll</t>
  </si>
  <si>
    <t>Airpot, 4.0liters, w/ dispenser</t>
  </si>
  <si>
    <t>Electric Fan, with Stand</t>
  </si>
  <si>
    <t>Electric Fan, wall type</t>
  </si>
  <si>
    <t>units</t>
  </si>
  <si>
    <t>Industriall Fan 18"metal blade</t>
  </si>
  <si>
    <t>This is to certify that the above procurement plan is in accordance with the objective of this Office</t>
  </si>
  <si>
    <t>Prepared by:</t>
  </si>
  <si>
    <t>(Department Head)</t>
  </si>
  <si>
    <t>(SGD.) LICERIO C. PATINGO</t>
  </si>
  <si>
    <t>Page ___1 ___ of ___1 ____Pages</t>
  </si>
  <si>
    <r>
      <t xml:space="preserve">Department/ Office: </t>
    </r>
    <r>
      <rPr>
        <b/>
        <u/>
        <sz val="11"/>
        <color theme="1"/>
        <rFont val="Calibri"/>
        <family val="2"/>
        <scheme val="minor"/>
      </rPr>
      <t>Assessor's Office</t>
    </r>
  </si>
  <si>
    <t>Cabinet(Wood)</t>
  </si>
  <si>
    <t>Data File Box</t>
  </si>
  <si>
    <t>Glue</t>
  </si>
  <si>
    <t>Marker</t>
  </si>
  <si>
    <t>Note pad</t>
  </si>
  <si>
    <t>Paper Clip</t>
  </si>
  <si>
    <t>Record Book(100 &amp; 1000 leaves)</t>
  </si>
  <si>
    <t>Sign Pen</t>
  </si>
  <si>
    <t>Tape(Transparent)</t>
  </si>
  <si>
    <t>rls.</t>
  </si>
  <si>
    <t>Masking Tape</t>
  </si>
  <si>
    <t>Stapler</t>
  </si>
  <si>
    <t>Staple Wire No. 35</t>
  </si>
  <si>
    <t>Staple Wire No. 10</t>
  </si>
  <si>
    <t>Lase Jet Tuner 80A</t>
  </si>
  <si>
    <t>Bond Paper (Short)</t>
  </si>
  <si>
    <t>rms.</t>
  </si>
  <si>
    <t>Bond Paper(Long)</t>
  </si>
  <si>
    <t>Bond Paper (A4)</t>
  </si>
  <si>
    <t>Transparent Folder (Long)</t>
  </si>
  <si>
    <t>Transparent Folder(Short)</t>
  </si>
  <si>
    <t>Sub-Total</t>
  </si>
  <si>
    <t>White Folder(long, Ordinary)</t>
  </si>
  <si>
    <t>White Folder (Short, Ordinary)</t>
  </si>
  <si>
    <t>Ball Pen(Black, Red &amp; Blue)</t>
  </si>
  <si>
    <t>Velum</t>
  </si>
  <si>
    <t>Marker(yellow, Orange)</t>
  </si>
  <si>
    <t>Complete Computer Set</t>
  </si>
  <si>
    <t>Computer Printer</t>
  </si>
  <si>
    <t>Broom</t>
  </si>
  <si>
    <t>Expanded Folder Long</t>
  </si>
  <si>
    <t>Computer Ink (Blue, Black, Red &amp; Yellow)</t>
  </si>
  <si>
    <t>lits.</t>
  </si>
  <si>
    <t>Plastic Envelope(Long, Short)</t>
  </si>
  <si>
    <t>Brown Envelope(Long, Short)</t>
  </si>
  <si>
    <t>Plastic Cover</t>
  </si>
  <si>
    <t>Trush Can</t>
  </si>
  <si>
    <t>Numberer</t>
  </si>
  <si>
    <t>Pentel Pen(Black, Blue &amp; Red)</t>
  </si>
  <si>
    <t>Tax Declaration Cover</t>
  </si>
  <si>
    <t>Tax Maps Cover</t>
  </si>
  <si>
    <t>USB</t>
  </si>
  <si>
    <t xml:space="preserve">External Drive </t>
  </si>
  <si>
    <t>Triangular Scale</t>
  </si>
  <si>
    <t>Protractor</t>
  </si>
  <si>
    <t>Eraser</t>
  </si>
  <si>
    <t>Steadler</t>
  </si>
  <si>
    <t>Curtain</t>
  </si>
  <si>
    <t>Stand Fan</t>
  </si>
  <si>
    <t>Flourescent Bulb</t>
  </si>
  <si>
    <t>Prepared By:</t>
  </si>
  <si>
    <t xml:space="preserve">This is to certify that the above procurement plan is in accordance with the objective of this office.                            </t>
  </si>
  <si>
    <t>Data Controller IV</t>
  </si>
  <si>
    <t xml:space="preserve">      Approved by:</t>
  </si>
  <si>
    <t xml:space="preserve"> (Head of Department/Office</t>
  </si>
  <si>
    <t>(SGD.) LAILA PATRIARCA</t>
  </si>
  <si>
    <t xml:space="preserve">        (SGD.) DORY P. EMELO</t>
  </si>
  <si>
    <t>FDP Form 4a – Annual Procurement Plan or Procurement List</t>
  </si>
  <si>
    <t>FOR THE YEAR _______</t>
  </si>
  <si>
    <t>Plan Control No. _________________</t>
  </si>
  <si>
    <t xml:space="preserve">Planned Amount </t>
  </si>
  <si>
    <t xml:space="preserve">Description </t>
  </si>
  <si>
    <t xml:space="preserve">Quantity </t>
  </si>
  <si>
    <r>
      <t>1</t>
    </r>
    <r>
      <rPr>
        <b/>
        <vertAlign val="superscript"/>
        <sz val="9"/>
        <color theme="1"/>
        <rFont val="Calibri"/>
        <family val="2"/>
        <scheme val="minor"/>
      </rPr>
      <t>st</t>
    </r>
    <r>
      <rPr>
        <b/>
        <sz val="9"/>
        <color theme="1"/>
        <rFont val="Calibri"/>
        <family val="2"/>
        <scheme val="minor"/>
      </rPr>
      <t xml:space="preserve"> Quarter</t>
    </r>
  </si>
  <si>
    <r>
      <t>2</t>
    </r>
    <r>
      <rPr>
        <b/>
        <vertAlign val="superscript"/>
        <sz val="9"/>
        <color theme="1"/>
        <rFont val="Calibri"/>
        <family val="2"/>
        <scheme val="minor"/>
      </rPr>
      <t>nd</t>
    </r>
    <r>
      <rPr>
        <b/>
        <sz val="9"/>
        <color theme="1"/>
        <rFont val="Calibri"/>
        <family val="2"/>
        <scheme val="minor"/>
      </rPr>
      <t xml:space="preserve"> Quarter</t>
    </r>
  </si>
  <si>
    <r>
      <t>3</t>
    </r>
    <r>
      <rPr>
        <b/>
        <vertAlign val="superscript"/>
        <sz val="9"/>
        <color theme="1"/>
        <rFont val="Calibri"/>
        <family val="2"/>
        <scheme val="minor"/>
      </rPr>
      <t>rd</t>
    </r>
    <r>
      <rPr>
        <b/>
        <sz val="9"/>
        <color theme="1"/>
        <rFont val="Calibri"/>
        <family val="2"/>
        <scheme val="minor"/>
      </rPr>
      <t xml:space="preserve"> Quarter</t>
    </r>
  </si>
  <si>
    <r>
      <t>4</t>
    </r>
    <r>
      <rPr>
        <b/>
        <vertAlign val="superscript"/>
        <sz val="9"/>
        <color theme="1"/>
        <rFont val="Calibri"/>
        <family val="2"/>
        <scheme val="minor"/>
      </rPr>
      <t>th</t>
    </r>
    <r>
      <rPr>
        <b/>
        <sz val="9"/>
        <color theme="1"/>
        <rFont val="Calibri"/>
        <family val="2"/>
        <scheme val="minor"/>
      </rPr>
      <t xml:space="preserve"> Quarter</t>
    </r>
  </si>
  <si>
    <t>Common RSI Supplies</t>
  </si>
  <si>
    <t>1. Chlorine</t>
  </si>
  <si>
    <t>kilos</t>
  </si>
  <si>
    <t>2. Cartolina (white)</t>
  </si>
  <si>
    <t>3. Laid paper (green)</t>
  </si>
  <si>
    <t>4. Laid paper (cream)</t>
  </si>
  <si>
    <t>5. Logbook</t>
  </si>
  <si>
    <t>6. Notebook 500 leaves</t>
  </si>
  <si>
    <t>Common Radiology Supplies</t>
  </si>
  <si>
    <t>1. Xray film 14x17</t>
  </si>
  <si>
    <t>2. Xray film 14x14</t>
  </si>
  <si>
    <t>3. Xray film 11x14</t>
  </si>
  <si>
    <t>4. Xray film 10x12</t>
  </si>
  <si>
    <t>5. Xray film 8X10</t>
  </si>
  <si>
    <t>6. Fixer solution</t>
  </si>
  <si>
    <t>box/gallon</t>
  </si>
  <si>
    <t>7. Developer solution</t>
  </si>
  <si>
    <t>8. X –ray Envelope (brown)</t>
  </si>
  <si>
    <t>9. Index Card ½ size</t>
  </si>
  <si>
    <t>10. X-ray Cassette I.S 14x17</t>
  </si>
  <si>
    <t>Common Laboratory Supplies</t>
  </si>
  <si>
    <t>1. Microhematocrit tube (red tip)</t>
  </si>
  <si>
    <t>2. Microhematocrit (black tip)</t>
  </si>
  <si>
    <t>3. Syringe 3cc</t>
  </si>
  <si>
    <t>4. Syringe 5cc</t>
  </si>
  <si>
    <t>5. Nahem's solution 500ml</t>
  </si>
  <si>
    <t>6. WBC diluting fluid 500ml</t>
  </si>
  <si>
    <t>7. N/10 Hydrochloric acid 500ml</t>
  </si>
  <si>
    <t>8. Drabkins Reagent (crescent) bwith standard (500ml)</t>
  </si>
  <si>
    <t> 800.00</t>
  </si>
  <si>
    <t>9. 5% acetic acid (500ml)</t>
  </si>
  <si>
    <t>10. 2% acetic acid (500ml)</t>
  </si>
  <si>
    <t>11. Glacial acetic acid (500ml)</t>
  </si>
  <si>
    <t>12. Lugol's Iodine (500ml)</t>
  </si>
  <si>
    <t>13. Glass slides 72's/box</t>
  </si>
  <si>
    <t>14. Face mask 50's/box</t>
  </si>
  <si>
    <t>15. Urine strips (10 SG) 100's/bot</t>
  </si>
  <si>
    <t>16. Hepatitis B test kit</t>
  </si>
  <si>
    <t>17. Acid-fast stain</t>
  </si>
  <si>
    <t> 900.00</t>
  </si>
  <si>
    <t xml:space="preserve">                   SUB TOTAL:</t>
  </si>
  <si>
    <t>18. Gram stain</t>
  </si>
  <si>
    <t>19. WBC pipette</t>
  </si>
  <si>
    <t>20. RBC pipette</t>
  </si>
  <si>
    <t>21. Hemoglobin pipette</t>
  </si>
  <si>
    <t>22. Normal Salt Solution (NNS) 85% 560ml</t>
  </si>
  <si>
    <t>23. Absolute or Wilkins Distilled water</t>
  </si>
  <si>
    <t>galloons</t>
  </si>
  <si>
    <t>24. Pregnancy test kit (serum/urine)</t>
  </si>
  <si>
    <t>25. Typing sera ( anti - A &amp; anti - B)</t>
  </si>
  <si>
    <t>26. RH typing</t>
  </si>
  <si>
    <t>27. Sealer</t>
  </si>
  <si>
    <t>28. Test tube rack</t>
  </si>
  <si>
    <t>29. Hemaquick stai set</t>
  </si>
  <si>
    <t> 1,200.00</t>
  </si>
  <si>
    <t>30. Newborn Screening Kit</t>
  </si>
  <si>
    <t> 550.00</t>
  </si>
  <si>
    <t>31. Cargelle Immersion Oil (500ml)</t>
  </si>
  <si>
    <t> 250.00</t>
  </si>
  <si>
    <t>32. Digital timer</t>
  </si>
  <si>
    <t>33. Test tube 3ml</t>
  </si>
  <si>
    <t>34. Test tube 10ml</t>
  </si>
  <si>
    <t>35. Protime tube (blue top)</t>
  </si>
  <si>
    <t>36. Plain tube 3ml (red top)</t>
  </si>
  <si>
    <t>37. Plain tube 10ml (red top)</t>
  </si>
  <si>
    <t>38. Edta tube (violet top)</t>
  </si>
  <si>
    <t>39. Hemacytometer cover glass</t>
  </si>
  <si>
    <t>40. Coulter counter (5placer)</t>
  </si>
  <si>
    <t>41. Neuballer counting chamber</t>
  </si>
  <si>
    <t>42. Micropipettor 0.5 - 10u/L</t>
  </si>
  <si>
    <t> 700.00</t>
  </si>
  <si>
    <t>1.400.00</t>
  </si>
  <si>
    <t>43. Micropipetter 10 - 100 u/L</t>
  </si>
  <si>
    <t>44. Pipette 100 - 1000 u/L</t>
  </si>
  <si>
    <t> 600.00</t>
  </si>
  <si>
    <t>45. Tips: Blue</t>
  </si>
  <si>
    <t>46. Tips: Yellow</t>
  </si>
  <si>
    <t>47. Tips: White</t>
  </si>
  <si>
    <t>48. ESR rack</t>
  </si>
  <si>
    <t> 200.00</t>
  </si>
  <si>
    <t>49. ESR tube</t>
  </si>
  <si>
    <t>50. Lysol</t>
  </si>
  <si>
    <t>51. Zonrox</t>
  </si>
  <si>
    <t>52. Glucose reagent</t>
  </si>
  <si>
    <t>kits</t>
  </si>
  <si>
    <t>53. BUN</t>
  </si>
  <si>
    <t>54. Creatinine</t>
  </si>
  <si>
    <t>55. Uric Acid</t>
  </si>
  <si>
    <t>56. Cholesterol</t>
  </si>
  <si>
    <t>57. Triglyceride</t>
  </si>
  <si>
    <t>58. HDL</t>
  </si>
  <si>
    <t>59. SGOT</t>
  </si>
  <si>
    <t>60. SGPT</t>
  </si>
  <si>
    <t>61. Alkaline Phosphatase</t>
  </si>
  <si>
    <t> 3,000.00</t>
  </si>
  <si>
    <t>62. Totl protine</t>
  </si>
  <si>
    <t> 4,000.00</t>
  </si>
  <si>
    <t>SUB TOTAL:</t>
  </si>
  <si>
    <t>63. Albumin</t>
  </si>
  <si>
    <t>64. Globulin</t>
  </si>
  <si>
    <t> 1,500.00</t>
  </si>
  <si>
    <t>65. Anti-HAV lgm</t>
  </si>
  <si>
    <t> 80.00</t>
  </si>
  <si>
    <t>66. Tyhi dot</t>
  </si>
  <si>
    <t>67. CRP</t>
  </si>
  <si>
    <t> 50.00</t>
  </si>
  <si>
    <t>68. Parafilm</t>
  </si>
  <si>
    <t> 400.00</t>
  </si>
  <si>
    <t>69. Glucose strips</t>
  </si>
  <si>
    <t>70. Humatrol N (normal control)</t>
  </si>
  <si>
    <t> 2,000.00</t>
  </si>
  <si>
    <t>71. Humatrol P (patho control)</t>
  </si>
  <si>
    <t>72. Biolyte 2000 reagent pack</t>
  </si>
  <si>
    <t>Na</t>
  </si>
  <si>
    <t>packs</t>
  </si>
  <si>
    <t>K</t>
  </si>
  <si>
    <t>Cl</t>
  </si>
  <si>
    <t>73. Cleaning solution (500ml)</t>
  </si>
  <si>
    <t>74. Conditioning Na solution (500ml)</t>
  </si>
  <si>
    <t xml:space="preserve">75. Na Ion Selective electrode </t>
  </si>
  <si>
    <t> 1,550.00</t>
  </si>
  <si>
    <t>76. K Ion selective electrode</t>
  </si>
  <si>
    <t>77. Cl Ion selective electrode</t>
  </si>
  <si>
    <t> 500.00</t>
  </si>
  <si>
    <t>78. L1 Ion selective electrode</t>
  </si>
  <si>
    <t>79. Reference electrode</t>
  </si>
  <si>
    <t>80. Biolyte thermal paper</t>
  </si>
  <si>
    <t>81. Applicator stick</t>
  </si>
  <si>
    <t>82. Biocare coagulation Reagents</t>
  </si>
  <si>
    <t xml:space="preserve">  . Hemostat APTT w/ Calcium Chloride</t>
  </si>
  <si>
    <t xml:space="preserve">  . Hemostat Control Plasma Normal</t>
  </si>
  <si>
    <t xml:space="preserve">  . Hemostat Control Plasma Abnormal</t>
  </si>
  <si>
    <t xml:space="preserve">  . Hemostat Thromboplastin</t>
  </si>
  <si>
    <t>83. Blood Lancet</t>
  </si>
  <si>
    <t>84. Fillter paper</t>
  </si>
  <si>
    <t> 300.00</t>
  </si>
  <si>
    <t>85. Xylene (500ml)</t>
  </si>
  <si>
    <t>86. Shaker</t>
  </si>
  <si>
    <t>87. Rotator</t>
  </si>
  <si>
    <t>88. Cover slips</t>
  </si>
  <si>
    <t>89. Tally Counter</t>
  </si>
  <si>
    <t>90. Sphectrophometer</t>
  </si>
  <si>
    <t xml:space="preserve">91. Microhematocrit Centrifuge </t>
  </si>
  <si>
    <t>92. Centrifuge (Urine)</t>
  </si>
  <si>
    <t>93. Centrifuge (Blood)</t>
  </si>
  <si>
    <t>94. UPS (Back Up)</t>
  </si>
  <si>
    <t>95. Hemoglobinometer</t>
  </si>
  <si>
    <t>96. Parafilm</t>
  </si>
  <si>
    <t>Roll</t>
  </si>
  <si>
    <t>97. Volumetric</t>
  </si>
  <si>
    <t xml:space="preserve">98. Normal and Abnormal </t>
  </si>
  <si>
    <t>vials</t>
  </si>
  <si>
    <t>99. Control for Hemoglobin</t>
  </si>
  <si>
    <t>Vials</t>
  </si>
  <si>
    <t>100. ISO Clean (Cleaning Solution)</t>
  </si>
  <si>
    <t>Bots</t>
  </si>
  <si>
    <t xml:space="preserve">SUB TOTAL: </t>
  </si>
  <si>
    <t>101. Platelet Reagent (REES and ECKER)</t>
  </si>
  <si>
    <t>102. Benedicts Solution</t>
  </si>
  <si>
    <t>103. 10% Acetic Acid</t>
  </si>
  <si>
    <t>104. Glycerine Reagent</t>
  </si>
  <si>
    <t>105. Extension Cord</t>
  </si>
  <si>
    <t>Common ER/DR Supplies</t>
  </si>
  <si>
    <t>1. Mattres cover (Leatherette)</t>
  </si>
  <si>
    <t>2. Stretcher</t>
  </si>
  <si>
    <t> 9,000.00</t>
  </si>
  <si>
    <t>3. Elastic bandage 3 inches</t>
  </si>
  <si>
    <t>4. Surgical blade # 15</t>
  </si>
  <si>
    <t>5. Surgical blade # 11</t>
  </si>
  <si>
    <t>6. Rolled Gauze "3"</t>
  </si>
  <si>
    <t>7. Pick up forcep</t>
  </si>
  <si>
    <t>8. Dressing forcep</t>
  </si>
  <si>
    <t>9. Surgical scissor</t>
  </si>
  <si>
    <t>10. Lidocaine Anesthesia 20mg 2%</t>
  </si>
  <si>
    <t> 350.00</t>
  </si>
  <si>
    <t>11. Suture round (chromic 3.0 needle)</t>
  </si>
  <si>
    <t>12. Suture round (chromic 2.0 needle)</t>
  </si>
  <si>
    <t>13. Suture Absorbable silk 3.0</t>
  </si>
  <si>
    <t>14. Goose neck lamp</t>
  </si>
  <si>
    <t>15. BP apparatus w/stand</t>
  </si>
  <si>
    <t>16. Forcep receptacle</t>
  </si>
  <si>
    <t>17. Pean forcep curve</t>
  </si>
  <si>
    <t>18. Enamel tray</t>
  </si>
  <si>
    <t>19. Pediatric cuff</t>
  </si>
  <si>
    <t> 450.00</t>
  </si>
  <si>
    <t>20. Mayo scissor</t>
  </si>
  <si>
    <t>21. Kelly pad</t>
  </si>
  <si>
    <t>22. Needle holder</t>
  </si>
  <si>
    <t>23. tissue holder</t>
  </si>
  <si>
    <t>24. Gown (for midwife/doctor)</t>
  </si>
  <si>
    <t>25. Slipper</t>
  </si>
  <si>
    <t>26. Doppler</t>
  </si>
  <si>
    <t>27. Patient's gown</t>
  </si>
  <si>
    <t>28. Patient's leggings</t>
  </si>
  <si>
    <t>29. Bandage scissor</t>
  </si>
  <si>
    <t>30. Ovum forcep</t>
  </si>
  <si>
    <t>31. Thumb forcep</t>
  </si>
  <si>
    <t>32. Disposable syringe 3cc</t>
  </si>
  <si>
    <t>33. Disposable syringe 5cc</t>
  </si>
  <si>
    <t>34. Insulin /Tubercullin syringe</t>
  </si>
  <si>
    <t>35. Alcohol 500ml</t>
  </si>
  <si>
    <t>36. Surgical Gauze</t>
  </si>
  <si>
    <t>37. Plaster</t>
  </si>
  <si>
    <t>tubes</t>
  </si>
  <si>
    <t>38. Surgigal gloves size "7"</t>
  </si>
  <si>
    <t>size "7.5</t>
  </si>
  <si>
    <t>size "6.5</t>
  </si>
  <si>
    <t>39. Hydrogen Peroxide</t>
  </si>
  <si>
    <t>40. Cotton</t>
  </si>
  <si>
    <t>41. Providone Iodine</t>
  </si>
  <si>
    <t>gallons</t>
  </si>
  <si>
    <t>42. Band Aide</t>
  </si>
  <si>
    <t>43. Disposable face mask</t>
  </si>
  <si>
    <t>44. Vasilinized gauze</t>
  </si>
  <si>
    <t>45. Thermometer</t>
  </si>
  <si>
    <t>46. Dressing tray</t>
  </si>
  <si>
    <t>47. Lysol</t>
  </si>
  <si>
    <t>48. Oxygen Mask</t>
  </si>
  <si>
    <t>49. Cord Clamp</t>
  </si>
  <si>
    <t>50. KY Jelly (Sachet)</t>
  </si>
  <si>
    <t xml:space="preserve">51. Folly Catheter # 16 </t>
  </si>
  <si>
    <t>52. Lysol Spray</t>
  </si>
  <si>
    <t>53. D5LR</t>
  </si>
  <si>
    <t>54. Rubber Suction</t>
  </si>
  <si>
    <t xml:space="preserve">55. NaCl </t>
  </si>
  <si>
    <t>5.000.00</t>
  </si>
  <si>
    <t>56. NSS</t>
  </si>
  <si>
    <t>67. Abbocath g. 19 ( IV needle)</t>
  </si>
  <si>
    <t>68. IV Tubing</t>
  </si>
  <si>
    <t>69. Suction           fr 8</t>
  </si>
  <si>
    <t xml:space="preserve">                                fr 5</t>
  </si>
  <si>
    <t>70. Straight Catheter # 16</t>
  </si>
  <si>
    <t> 2500.00</t>
  </si>
  <si>
    <t>71. Suction Tube</t>
  </si>
  <si>
    <t>72. NGT Tube # 16</t>
  </si>
  <si>
    <t>73. Suction Tube # 18</t>
  </si>
  <si>
    <t>74. Methergine Ampule</t>
  </si>
  <si>
    <t> 25.00</t>
  </si>
  <si>
    <t>75. Shaver</t>
  </si>
  <si>
    <t> 100.00</t>
  </si>
  <si>
    <t>76. Blade (Ruby)</t>
  </si>
  <si>
    <t xml:space="preserve">77. Buscopan </t>
  </si>
  <si>
    <t>78. Oxytocin</t>
  </si>
  <si>
    <t>79. Vitamin K Ampule</t>
  </si>
  <si>
    <t>80. Terramycin eye ointment</t>
  </si>
  <si>
    <t>4,70.00</t>
  </si>
  <si>
    <t>81. Garden Hose</t>
  </si>
  <si>
    <t>82. Surgical gloves size 7</t>
  </si>
  <si>
    <t>Boxes</t>
  </si>
  <si>
    <t>83. Surgical Glove 7.5</t>
  </si>
  <si>
    <t>84. Disposable Face Mask</t>
  </si>
  <si>
    <t>85. Garbage Bag black</t>
  </si>
  <si>
    <t>Small</t>
  </si>
  <si>
    <t>Medium</t>
  </si>
  <si>
    <t>Large</t>
  </si>
  <si>
    <t>XL</t>
  </si>
  <si>
    <t>86. Oxygen Cannula Adult</t>
  </si>
  <si>
    <t>Pcs</t>
  </si>
  <si>
    <t>87. Oxygen Cannula Pedia</t>
  </si>
  <si>
    <t>Common Ambulance Supplies</t>
  </si>
  <si>
    <t xml:space="preserve">1. Tools </t>
  </si>
  <si>
    <t>2. Engine Oil</t>
  </si>
  <si>
    <t xml:space="preserve">3. Brake Fluid </t>
  </si>
  <si>
    <t>4. Heavy Duty Flash Light</t>
  </si>
  <si>
    <t xml:space="preserve">5. Cross Joint </t>
  </si>
  <si>
    <t>6. Ball Joint</t>
  </si>
  <si>
    <t>7. Tires</t>
  </si>
  <si>
    <t>8. Gear Oil</t>
  </si>
  <si>
    <t>9. Disc Pad</t>
  </si>
  <si>
    <t>10. Battery</t>
  </si>
  <si>
    <t>11. Starter</t>
  </si>
  <si>
    <t>12. Alternator</t>
  </si>
  <si>
    <t>13. Bulb</t>
  </si>
  <si>
    <t>14. Brake Lining</t>
  </si>
  <si>
    <t>15. Clutch pressure</t>
  </si>
  <si>
    <t>16. Clutch Lining</t>
  </si>
  <si>
    <t xml:space="preserve">17. Fan Belt </t>
  </si>
  <si>
    <t>18. Timing Belt</t>
  </si>
  <si>
    <t>19. Grease</t>
  </si>
  <si>
    <t>20. Oil Filters</t>
  </si>
  <si>
    <t>21. Fuel Filters</t>
  </si>
  <si>
    <t>22. Oxygen Tank (refilling)</t>
  </si>
  <si>
    <t>tanks</t>
  </si>
  <si>
    <t>23. Nasal Cannula</t>
  </si>
  <si>
    <t>24. Fire Extinguisher (refill)</t>
  </si>
  <si>
    <t>Common Office Equipment</t>
  </si>
  <si>
    <t>1. Styro Foam 2x4x12</t>
  </si>
  <si>
    <t>2. Birth Certificate Form</t>
  </si>
  <si>
    <t>3. Flourescent lamp</t>
  </si>
  <si>
    <t xml:space="preserve">     Capsule Bulb</t>
  </si>
  <si>
    <t>4. washing Hose</t>
  </si>
  <si>
    <t>5. Faucet</t>
  </si>
  <si>
    <t>6. Swith box</t>
  </si>
  <si>
    <t> 5</t>
  </si>
  <si>
    <t>7. PDX # 14</t>
  </si>
  <si>
    <t>8. Electrical Tape</t>
  </si>
  <si>
    <t>9. Doorbell Switch Push</t>
  </si>
  <si>
    <t>10. Castor 3055025sb Viking</t>
  </si>
  <si>
    <t> 3</t>
  </si>
  <si>
    <t>11. Castor 3055025sb Viking</t>
  </si>
  <si>
    <t>12. Garden Hose</t>
  </si>
  <si>
    <t> 25</t>
  </si>
  <si>
    <t>Meters</t>
  </si>
  <si>
    <t>SUB. TOTAL</t>
  </si>
  <si>
    <t>GRAND TOTAL:</t>
  </si>
  <si>
    <t xml:space="preserve">                     This is to certify that the above procurement plan is in accordance with the objective of this Office</t>
  </si>
  <si>
    <t xml:space="preserve"> Prepared by:</t>
  </si>
  <si>
    <t xml:space="preserve"> (Head of Department)</t>
  </si>
  <si>
    <t>MHO/als/appqaurterly2018</t>
  </si>
  <si>
    <t>Common Medicines Supplies</t>
  </si>
  <si>
    <t>1. Paracetamol 500 mg</t>
  </si>
  <si>
    <t>Paracetamol 250 mg</t>
  </si>
  <si>
    <t>Paracetamol 125 mg</t>
  </si>
  <si>
    <t>2. Salbutamol 2 mg</t>
  </si>
  <si>
    <t>3. ORS</t>
  </si>
  <si>
    <t>4. Ascorbic Acid</t>
  </si>
  <si>
    <t>5. Clonidine (Catapres) 75mcg/tab 100/box</t>
  </si>
  <si>
    <t>6. Sulfur Ointment</t>
  </si>
  <si>
    <t>7. Chlorphebamine Maleate tab.</t>
  </si>
  <si>
    <t>8. Ferrous Sulfate</t>
  </si>
  <si>
    <t>9. Metformen Tablet 500mg/tab 100s/box</t>
  </si>
  <si>
    <t>10. Amoxicillin 250mg</t>
  </si>
  <si>
    <t>11. Amoxicilline 125mg</t>
  </si>
  <si>
    <t>12. Cloxacilline 125mg</t>
  </si>
  <si>
    <t>13. Cefalexin 250mg</t>
  </si>
  <si>
    <t>14. Cefalexin Drops</t>
  </si>
  <si>
    <t>15. Amoxicillin 500mg</t>
  </si>
  <si>
    <t>16. Aluminum Hydroxide Antacid</t>
  </si>
  <si>
    <t>17. Pulmoxcel Nebulizing Solution 15ml</t>
  </si>
  <si>
    <t>18. Metoprolol 50mg 100s/bx</t>
  </si>
  <si>
    <t>19. Cotrimoxazole 400mg/5ml 100s/bx</t>
  </si>
  <si>
    <t>20. Cotrimoxazole 200mg/5ml 60ml</t>
  </si>
  <si>
    <t>21. Cefalexin 500mg</t>
  </si>
  <si>
    <t xml:space="preserve">22. Cloxacilline 500mg </t>
  </si>
  <si>
    <t xml:space="preserve">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</si>
  <si>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(Head of Department)</t>
  </si>
  <si>
    <t>23. Ambrosol Syrup 15mg/5ml 60ml</t>
  </si>
  <si>
    <t xml:space="preserve">24. Amoxicillin drops </t>
  </si>
  <si>
    <t>25. Multivitamins B1B2B12</t>
  </si>
  <si>
    <t>26. Multivitamins Oral Drops</t>
  </si>
  <si>
    <t>27. Ambroxol Tablet</t>
  </si>
  <si>
    <t>28. Carbociestine Drops</t>
  </si>
  <si>
    <t>29. Carbociestine Syrup 250mg/5ml 60ml</t>
  </si>
  <si>
    <t>30. Carbociestine 500mg cap 100s/bx</t>
  </si>
  <si>
    <t>31. Ambroxol 30mg/5ml 60ml</t>
  </si>
  <si>
    <t>32. Salbutamol 2mg/tab 100s/bx</t>
  </si>
  <si>
    <t>33. Co-amoxiclav 625mg/tab 50s/box</t>
  </si>
  <si>
    <t>34. Co-amoxiclav 250mg/5ml 60ml</t>
  </si>
  <si>
    <t>35. Co-amoxiclav 125mg/5ml 60ml</t>
  </si>
  <si>
    <t>36. Cetirizine 10mg/tab 100s/box</t>
  </si>
  <si>
    <t>37. Cetirizine Drops</t>
  </si>
  <si>
    <t>38. Cetirizine Syrup 30ml</t>
  </si>
  <si>
    <t>39. Diphenhydramine Syrup 60ml</t>
  </si>
  <si>
    <t>40. Amlodipine 5mg 100s/box</t>
  </si>
  <si>
    <t>41. Salbutamol+ guafenisen syrup</t>
  </si>
  <si>
    <t>Bottles</t>
  </si>
  <si>
    <t>42. Tranexamic Acid Capsule</t>
  </si>
  <si>
    <t>43 Multivitamins Syrup</t>
  </si>
  <si>
    <t>44. Salbutamol nebule</t>
  </si>
  <si>
    <t>45. Cloxacillin 250mg/5ml</t>
  </si>
  <si>
    <t>46. Ciprofloxacin 500mg/cap</t>
  </si>
  <si>
    <t>47. Celicoxib 200mg/tab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</si>
  <si>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(Head of Department)</t>
  </si>
  <si>
    <t>48. Erythomycin 500mg/tab</t>
  </si>
  <si>
    <t>49. Erythromycin 250mg/5ml</t>
  </si>
  <si>
    <t>50. Metronidazole 125mg/5ml</t>
  </si>
  <si>
    <t>51. Terbutalin suspension</t>
  </si>
  <si>
    <t>52. Chlorphinamine 250mg/5ml</t>
  </si>
  <si>
    <t>53. Metoclopramide syrup</t>
  </si>
  <si>
    <t>Bottes</t>
  </si>
  <si>
    <t>54. Metoclopramide tablet</t>
  </si>
  <si>
    <t>55. Domperidone tablet</t>
  </si>
  <si>
    <t>56. Loratidine tablet</t>
  </si>
  <si>
    <t> 57. Cloxacillin Capsule</t>
  </si>
  <si>
    <t>58. Ranitidine tablet</t>
  </si>
  <si>
    <t>Common Office Supplies</t>
  </si>
  <si>
    <t>1. Bond Paper (Long)</t>
  </si>
  <si>
    <t xml:space="preserve">white </t>
  </si>
  <si>
    <t>blue</t>
  </si>
  <si>
    <t>pink</t>
  </si>
  <si>
    <t>green</t>
  </si>
  <si>
    <t>yellow</t>
  </si>
  <si>
    <t>2. Bond Paper (Short)</t>
  </si>
  <si>
    <t xml:space="preserve">3. Ballpen </t>
  </si>
  <si>
    <t>Red</t>
  </si>
  <si>
    <t>Blue</t>
  </si>
  <si>
    <t>Black</t>
  </si>
  <si>
    <t>4. Cartolina (white)</t>
  </si>
  <si>
    <t>5. Folder (Long)</t>
  </si>
  <si>
    <t>6. Folder (Short)</t>
  </si>
  <si>
    <t>7. Sign Pen (Black)</t>
  </si>
  <si>
    <t>8. Refill Sign Pen</t>
  </si>
  <si>
    <t>9. Pentel Pen      (Black)</t>
  </si>
  <si>
    <t>10. Refill Pentel Pen</t>
  </si>
  <si>
    <t>11. Mimeo Paper (Long)</t>
  </si>
  <si>
    <t>12. Mimeo Paper (Short)</t>
  </si>
  <si>
    <t xml:space="preserve">13. Mimeo Ink </t>
  </si>
  <si>
    <t>14. Stencil Paper (Long)</t>
  </si>
  <si>
    <t>15. Stencil Paper (Short)</t>
  </si>
  <si>
    <t>16. Cutter</t>
  </si>
  <si>
    <t>17. Scissor</t>
  </si>
  <si>
    <t>18. Puncher</t>
  </si>
  <si>
    <t>19. Stapler</t>
  </si>
  <si>
    <t>20. Staple Wire no. 35</t>
  </si>
  <si>
    <t>21. Staple Wire no. 10</t>
  </si>
  <si>
    <t>22. Stamping Pad Ink</t>
  </si>
  <si>
    <t>23. Scotch tape (12 inches)</t>
  </si>
  <si>
    <t>24. Thumbtacks</t>
  </si>
  <si>
    <t>25. Computer ribbon</t>
  </si>
  <si>
    <t>26. Computer Ink</t>
  </si>
  <si>
    <t xml:space="preserve">bottles </t>
  </si>
  <si>
    <t>27. Carbon paper (long)</t>
  </si>
  <si>
    <t>28. Carbon paper (short)</t>
  </si>
  <si>
    <t>29. Correction fluid</t>
  </si>
  <si>
    <t>30. Folder divider</t>
  </si>
  <si>
    <t>31. Glue Gun (small)</t>
  </si>
  <si>
    <t>32. Stick Glue (small)</t>
  </si>
  <si>
    <t>33. Type writter ribbon</t>
  </si>
  <si>
    <t>34. Fastener</t>
  </si>
  <si>
    <t>35. Paper clip</t>
  </si>
  <si>
    <t>36. Index card</t>
  </si>
  <si>
    <t xml:space="preserve">37. Ruler </t>
  </si>
  <si>
    <t>38. Pencil</t>
  </si>
  <si>
    <t>39. Logbook/record book</t>
  </si>
  <si>
    <t>40. Stamping pad</t>
  </si>
  <si>
    <t>41. Floor mop</t>
  </si>
  <si>
    <t>42. Dust pan</t>
  </si>
  <si>
    <t>43. Brooms</t>
  </si>
  <si>
    <t>44. Tiolet bowl cleaner %00ml</t>
  </si>
  <si>
    <t>45. Waste can</t>
  </si>
  <si>
    <t>46. Garbage bag (big)</t>
  </si>
  <si>
    <t>47. Plastic cover</t>
  </si>
  <si>
    <t>48. Baygon spray (big)</t>
  </si>
  <si>
    <t>49. Laundry soap bar</t>
  </si>
  <si>
    <t>bars</t>
  </si>
  <si>
    <t>50. Laundry soap powder</t>
  </si>
  <si>
    <t>51. Calculator</t>
  </si>
  <si>
    <t>52. Sharpener</t>
  </si>
  <si>
    <t>53.  INK CARTRIDGE, HP 678 BLACK</t>
  </si>
  <si>
    <t>54.  INK CARTRIDGE, HP 678 TRI-COLOR</t>
  </si>
  <si>
    <t> 10</t>
  </si>
  <si>
    <t> 3,500.00</t>
  </si>
  <si>
    <r>
      <t>1,750.00</t>
    </r>
    <r>
      <rPr>
        <sz val="10"/>
        <color theme="1"/>
        <rFont val="Calibri"/>
        <family val="2"/>
        <scheme val="minor"/>
      </rPr>
      <t> </t>
    </r>
  </si>
  <si>
    <r>
      <t> </t>
    </r>
    <r>
      <rPr>
        <sz val="9"/>
        <color theme="1"/>
        <rFont val="Calibri"/>
        <family val="2"/>
        <scheme val="minor"/>
      </rPr>
      <t>1,750.00</t>
    </r>
    <r>
      <rPr>
        <sz val="10"/>
        <color theme="1"/>
        <rFont val="Calibri"/>
        <family val="2"/>
        <scheme val="minor"/>
      </rPr>
      <t> </t>
    </r>
  </si>
  <si>
    <t>55. CANNON CARTRIDGE</t>
  </si>
  <si>
    <t>56. Printer Ink (EPSON)</t>
  </si>
  <si>
    <t>Yellow</t>
  </si>
  <si>
    <t xml:space="preserve">Downy </t>
  </si>
  <si>
    <t>sachet</t>
  </si>
  <si>
    <t>Common Drug Testing Supplies</t>
  </si>
  <si>
    <t>1. Drug Testing</t>
  </si>
  <si>
    <t>2. 60 ml Polyetheylene Cups</t>
  </si>
  <si>
    <t>3. Calculator</t>
  </si>
  <si>
    <t>4. Pentel Pen (Black)</t>
  </si>
  <si>
    <t>5. Logbook 300 Pages</t>
  </si>
  <si>
    <t>6. Masking Tape 1/2 inch</t>
  </si>
  <si>
    <t>7. Ziplock Size (5X8 Inchs)</t>
  </si>
  <si>
    <t>8. Disposable Gloves (Small)</t>
  </si>
  <si>
    <t>9. LaboratoryTermometer</t>
  </si>
  <si>
    <t>10. Face Mask</t>
  </si>
  <si>
    <t>11. CN692A HD 704 Black Cartridge</t>
  </si>
  <si>
    <t>12. CN692A HD 704 Tri-Color Cartridge</t>
  </si>
  <si>
    <t>13. Computer UPS</t>
  </si>
  <si>
    <t>14. Computer AVR</t>
  </si>
  <si>
    <t>15. Computer Power supply</t>
  </si>
  <si>
    <t>16. Computer mouse</t>
  </si>
  <si>
    <t>1.Folder Long Green</t>
  </si>
  <si>
    <t>2. HP Ink Color 678</t>
  </si>
  <si>
    <t>3. HP ink Black 678</t>
  </si>
  <si>
    <t>4. Battery Size D (1.5volts)</t>
  </si>
  <si>
    <t>5. White Envelope long</t>
  </si>
  <si>
    <t>6. Brown envelope long</t>
  </si>
  <si>
    <t>Common Medical Supplies</t>
  </si>
  <si>
    <t>1. Defibrillator patch</t>
  </si>
  <si>
    <t xml:space="preserve">2. Ultrasound Paper </t>
  </si>
  <si>
    <t>Common Ultrasounds Supplies</t>
  </si>
  <si>
    <t>1. Ultrasound Thermal Papers</t>
  </si>
  <si>
    <t>2. Ultrasounds Gel</t>
  </si>
  <si>
    <t>3. CN692A HD 704 Black Cartridge</t>
  </si>
  <si>
    <t>4. CN692A HD 704 Tri-Color Cartridge</t>
  </si>
  <si>
    <t>5. Computer Mouse</t>
  </si>
  <si>
    <t>6. Computer UPS</t>
  </si>
  <si>
    <t>7. Computer Keyboard</t>
  </si>
  <si>
    <t>Common ECG Supplies</t>
  </si>
  <si>
    <t>1. ECG Papers</t>
  </si>
  <si>
    <t>2. Cardio Cream</t>
  </si>
  <si>
    <t>Common REHAB Supplies</t>
  </si>
  <si>
    <t>1. masking Tape</t>
  </si>
  <si>
    <t>2. Alcohol</t>
  </si>
  <si>
    <t>3. Aqua Sonic Gel 250ml</t>
  </si>
  <si>
    <t>4. Folder Short</t>
  </si>
  <si>
    <t>5. Fastener</t>
  </si>
  <si>
    <t>6. Bond Paper (Long)</t>
  </si>
  <si>
    <t>7. Bond Paper (Short)</t>
  </si>
  <si>
    <t>8. White Board Marker</t>
  </si>
  <si>
    <t>9. Pentel pen Black</t>
  </si>
  <si>
    <t>10. Pentel Pen Red</t>
  </si>
  <si>
    <t>11. Elastic Bandage 2 inch</t>
  </si>
  <si>
    <t>12. Elastic Bandage 4 inch</t>
  </si>
  <si>
    <t>13. Cotton Big</t>
  </si>
  <si>
    <t xml:space="preserve">14. Theraband Black </t>
  </si>
  <si>
    <t>15. Theraband Red</t>
  </si>
  <si>
    <t>16. Dust pan</t>
  </si>
  <si>
    <t>17. Soft Broom</t>
  </si>
  <si>
    <t>18. Toilet Bowl Cleaner</t>
  </si>
  <si>
    <t>19. Efficascent Oil 100ml</t>
  </si>
  <si>
    <t>20. Pillows Big</t>
  </si>
  <si>
    <t>21. Velcro Black</t>
  </si>
  <si>
    <t>22. Cervical  Hot Moist Pack</t>
  </si>
  <si>
    <t>23. Doctron Model 3002</t>
  </si>
  <si>
    <t>24. Black Ballpen</t>
  </si>
  <si>
    <t>25. Red Ballpen</t>
  </si>
  <si>
    <t>Grand Total</t>
  </si>
  <si>
    <t>FDP Form 4b - Annual Procurement Plan or Procurement List</t>
  </si>
  <si>
    <t>DEPARTMENT</t>
  </si>
  <si>
    <t>Head Of Department/Office</t>
  </si>
  <si>
    <t>Department/ Office:  SANGGUNIANG BAYAN OFFICE</t>
  </si>
  <si>
    <t>Cactus, bond, long</t>
  </si>
  <si>
    <t>Cactus, bond, short</t>
  </si>
  <si>
    <t>Yellow pad (colored)</t>
  </si>
  <si>
    <t>INK CARTRIDGE, HP ink Advantage 2010 (704) black</t>
  </si>
  <si>
    <t>INK CARTRIDGE, HP ink Advantage 2010 (704) colored</t>
  </si>
  <si>
    <t>INK CARTRIDGE, HP ink Advantage 1515 (678) black</t>
  </si>
  <si>
    <t>INK CARTRIDGE, HP ink Advantage 1515 (678) colored</t>
  </si>
  <si>
    <t>Colored Bond Paper, Legal size, assorted color</t>
  </si>
  <si>
    <t>Alcohol, 70%, ethyl</t>
  </si>
  <si>
    <t>Pencil, Lead,w/eraser, one (1) dozen per box</t>
  </si>
  <si>
    <t>Sign Pen, Black</t>
  </si>
  <si>
    <t>Record Book, 500 pages, Value Plus</t>
  </si>
  <si>
    <t>Record Book, 300 pages, Value Plus</t>
  </si>
  <si>
    <t>Toilet Deodorizer</t>
  </si>
  <si>
    <t>Certificate Frames</t>
  </si>
  <si>
    <t>Expanded Folders, long, green</t>
  </si>
  <si>
    <t>Tape transparent, 48mm, 50 meters length</t>
  </si>
  <si>
    <t>Staple Wire, standard, 5000 pcs./box</t>
  </si>
  <si>
    <t>Marker, permanent, black</t>
  </si>
  <si>
    <t>Paper Clip, gem type, jumbo, 48mm, 100pcs./box</t>
  </si>
  <si>
    <t>Paper Clip, gem type, 32mm, 100pcs./box</t>
  </si>
  <si>
    <t>Municipal Vice Mayor</t>
  </si>
  <si>
    <t>BPC/jasp/APP2018</t>
  </si>
  <si>
    <t>Paper Fastener, for paper, plastic, 50sets/box</t>
  </si>
  <si>
    <t>Parchment Paper, Legal Size 100sheets/pack</t>
  </si>
  <si>
    <t>Battery AA</t>
  </si>
  <si>
    <t>Detergent Powder</t>
  </si>
  <si>
    <t>Soft Brooms</t>
  </si>
  <si>
    <t>Mop</t>
  </si>
  <si>
    <t>Furniture Polish</t>
  </si>
  <si>
    <t>Glass Cleaner</t>
  </si>
  <si>
    <t>Lead, for Mechanical pencil, 0.07mm,12 pcs/tube</t>
  </si>
  <si>
    <t>tube</t>
  </si>
  <si>
    <t>Eraser, rubber</t>
  </si>
  <si>
    <t>Staple remover</t>
  </si>
  <si>
    <t>File Folder</t>
  </si>
  <si>
    <t>Computer Brush, small size</t>
  </si>
  <si>
    <t>Computer Mouse, USB connection type</t>
  </si>
  <si>
    <t>Central Processing Unit</t>
  </si>
  <si>
    <t>unt</t>
  </si>
  <si>
    <t>Stamping Pad</t>
  </si>
  <si>
    <t>Ring Binder, 2 inches, color black</t>
  </si>
  <si>
    <t>Stamping Ink</t>
  </si>
  <si>
    <t>Extension Cord</t>
  </si>
  <si>
    <t>USB, 8 GB</t>
  </si>
  <si>
    <t>Correction Pen</t>
  </si>
  <si>
    <t>Municipl Vice Mayor</t>
  </si>
  <si>
    <t xml:space="preserve">          For the Year 2018</t>
  </si>
  <si>
    <t xml:space="preserve">            For the Year 2018</t>
  </si>
  <si>
    <t>(SGD.) HON. BERNARDINO P. CHICHIRITA</t>
  </si>
  <si>
    <t>Department/ Office:  SECRETARY TO THE SANGGUNIAN</t>
  </si>
  <si>
    <t>Pencil, Lead,w/eraser, one(1) dozen per box</t>
  </si>
  <si>
    <t>Correction Fluid</t>
  </si>
  <si>
    <t>Toilet Bowl &amp; Urinal Cleaner, 900ml.</t>
  </si>
  <si>
    <t>Certificate Holder</t>
  </si>
  <si>
    <t>Brown Envelope, legal size</t>
  </si>
  <si>
    <t>Brown Envelope, Short size</t>
  </si>
  <si>
    <t>White Envelope, Legal Size</t>
  </si>
  <si>
    <t>Mouse Pad</t>
  </si>
  <si>
    <t>Pencil Mechanical, for 0.07mm lead</t>
  </si>
  <si>
    <t>Secretary to the Sanggunian</t>
  </si>
  <si>
    <t>MDPP/jasp/APP2018</t>
  </si>
  <si>
    <t>Cutter, Med size</t>
  </si>
  <si>
    <t>Cotton, Med size</t>
  </si>
  <si>
    <t>White Board</t>
  </si>
  <si>
    <t>Cork Board</t>
  </si>
  <si>
    <t xml:space="preserve">Printer, HP Deskjet, </t>
  </si>
  <si>
    <t>Downy softener</t>
  </si>
  <si>
    <t>Push Pin</t>
  </si>
  <si>
    <t>White Board Pen</t>
  </si>
  <si>
    <t>Monitor</t>
  </si>
  <si>
    <t>Transparent Folder</t>
  </si>
  <si>
    <t>Sala Set</t>
  </si>
  <si>
    <t>(SGD.)MA. DAISY P. PARREÑO</t>
  </si>
  <si>
    <r>
      <t>Page ____2____of___</t>
    </r>
    <r>
      <rPr>
        <b/>
        <u/>
        <sz val="11"/>
        <rFont val="Arial"/>
        <family val="2"/>
      </rPr>
      <t>2</t>
    </r>
    <r>
      <rPr>
        <b/>
        <sz val="11"/>
        <rFont val="Arial"/>
        <family val="2"/>
      </rPr>
      <t>_____ page</t>
    </r>
  </si>
  <si>
    <t>Page ____1____of___2_____ page</t>
  </si>
  <si>
    <t>(SGD.) MA. DAISY P. PARREÑO</t>
  </si>
  <si>
    <r>
      <t xml:space="preserve">Province, City or Municipality : </t>
    </r>
    <r>
      <rPr>
        <b/>
        <u/>
        <sz val="10"/>
        <rFont val="Arial"/>
        <family val="2"/>
      </rPr>
      <t>Mina Iloilo</t>
    </r>
  </si>
  <si>
    <t>Department/ Office: Mina Fire Station</t>
  </si>
  <si>
    <t>Bond Paper Long Subs. 20</t>
  </si>
  <si>
    <t>Bond Paper Short Subs. 20</t>
  </si>
  <si>
    <t>Computer Ink Epson Black</t>
  </si>
  <si>
    <t>Computer Ink Epson Yellow</t>
  </si>
  <si>
    <t>Computer Ink Epson Cyan</t>
  </si>
  <si>
    <t>Computer Ink Epson Magenta</t>
  </si>
  <si>
    <t>Folder Long White</t>
  </si>
  <si>
    <t>Folder Long Short</t>
  </si>
  <si>
    <t>Logbook 200 pages</t>
  </si>
  <si>
    <t>Sign Peb Black</t>
  </si>
  <si>
    <t xml:space="preserve">Columnar Book </t>
  </si>
  <si>
    <t>Stap Pad Ink</t>
  </si>
  <si>
    <t>Computer Mouse</t>
  </si>
  <si>
    <t>Bond paper ,long,ordinary,subs.18</t>
  </si>
  <si>
    <t>Bondpaper,short,ordinary,subs.18</t>
  </si>
  <si>
    <t>Bookpaper,long, subs. 20</t>
  </si>
  <si>
    <t>Bookpaper,short,subs.20</t>
  </si>
  <si>
    <t>Computer ink, Hp704,black</t>
  </si>
  <si>
    <t xml:space="preserve">Computer ink, HP 704, Colored </t>
  </si>
  <si>
    <t>Computer ink, continuous,bulk ink ,black</t>
  </si>
  <si>
    <t>bulk</t>
  </si>
  <si>
    <t>Computer ink, continuous,bulk ink ,yellow</t>
  </si>
  <si>
    <t>Computer ink, continuous,bulk ink ,cyan</t>
  </si>
  <si>
    <t>Computer ink, continuous,bulk ink ,magenta</t>
  </si>
  <si>
    <t>Record book, 300pp</t>
  </si>
  <si>
    <t>Data file box, made with chipboard ,with closed end</t>
  </si>
  <si>
    <t>Stapler,standard,big</t>
  </si>
  <si>
    <t>Staple wire,no. 35</t>
  </si>
  <si>
    <t>Computer ribbon, for lx310 cartridge</t>
  </si>
  <si>
    <t>Computer ribbon for lx300 cartridge</t>
  </si>
  <si>
    <t>Expanded folder,long,green</t>
  </si>
  <si>
    <t>Clear folder long, sliding</t>
  </si>
  <si>
    <t>Ring binder, 1/4,</t>
  </si>
  <si>
    <t>Ball pen,black</t>
  </si>
  <si>
    <t>Sign pen,black</t>
  </si>
  <si>
    <t>Doormat,good quality</t>
  </si>
  <si>
    <t>Corkboard,4x3</t>
  </si>
  <si>
    <t>Calculator,big</t>
  </si>
  <si>
    <t>Pentel pen, black</t>
  </si>
  <si>
    <t>Swivel chair, high back</t>
  </si>
  <si>
    <t>Paper fastener,plastic</t>
  </si>
  <si>
    <t xml:space="preserve">Broom, soft </t>
  </si>
  <si>
    <t>Puncher,big</t>
  </si>
  <si>
    <t>Waste can,plastic with cover, med.size</t>
  </si>
  <si>
    <t>UPS, good quality</t>
  </si>
  <si>
    <t>USB,16gb</t>
  </si>
  <si>
    <t>External drive</t>
  </si>
  <si>
    <t>Filing Cabinet</t>
  </si>
  <si>
    <t>Paper Cutter w/ board</t>
  </si>
  <si>
    <t>Plastic Chair with high back</t>
  </si>
  <si>
    <t>(SGD.) FELNE P. NOVO</t>
  </si>
  <si>
    <t xml:space="preserve">                      HRMO III</t>
  </si>
  <si>
    <t>SUMMARY  BY  OFFICE</t>
  </si>
  <si>
    <t xml:space="preserve">ACCOUNTING </t>
  </si>
  <si>
    <t>ELEANOR P. PASUQUIN</t>
  </si>
  <si>
    <t>AGRICULTURE</t>
  </si>
  <si>
    <t>XYKSTER C. PELAEZ</t>
  </si>
  <si>
    <t>ASSESSOR</t>
  </si>
  <si>
    <t>DORY P. EMELO</t>
  </si>
  <si>
    <t xml:space="preserve">BUDGET </t>
  </si>
  <si>
    <t>MA. CECILIA B. CAALIM</t>
  </si>
  <si>
    <t>ENGINEERING</t>
  </si>
  <si>
    <t>LICERIO C. PATINGO</t>
  </si>
  <si>
    <t>GSO</t>
  </si>
  <si>
    <t>HEALTH</t>
  </si>
  <si>
    <t>JANEATTE A. SOBREVEGA</t>
  </si>
  <si>
    <t>HRMO</t>
  </si>
  <si>
    <t>FELNE P. NOVO</t>
  </si>
  <si>
    <t>LICENSING</t>
  </si>
  <si>
    <t>MARIA C. TOMO</t>
  </si>
  <si>
    <t>MARKET</t>
  </si>
  <si>
    <t>EMILYN P. FONTANILLA</t>
  </si>
  <si>
    <t>MCeC</t>
  </si>
  <si>
    <t>MCR</t>
  </si>
  <si>
    <t>MDRRMO</t>
  </si>
  <si>
    <t>JIMYLLE JAN B. CAALIM</t>
  </si>
  <si>
    <t>MPDC</t>
  </si>
  <si>
    <t>LUISA A. ALFIN</t>
  </si>
  <si>
    <t>MSWD</t>
  </si>
  <si>
    <t>PERLA P. PARREÑO</t>
  </si>
  <si>
    <t>MTO</t>
  </si>
  <si>
    <t>ROMEO F. TABARNILLA</t>
  </si>
  <si>
    <t>PNP</t>
  </si>
  <si>
    <t>PSINSP MA. THERESA LERO</t>
  </si>
  <si>
    <t>MA. DAISY P. PARREÑO</t>
  </si>
  <si>
    <t xml:space="preserve">SB </t>
  </si>
  <si>
    <t>BERNARDINO P. CHICHIRITA</t>
  </si>
  <si>
    <t>Senior Citizen</t>
  </si>
  <si>
    <t>MSCC</t>
  </si>
  <si>
    <t>BFP</t>
  </si>
  <si>
    <t>SFO1 JOHN BRILLO</t>
  </si>
  <si>
    <t xml:space="preserve">T O T A L </t>
  </si>
  <si>
    <r>
      <t>__</t>
    </r>
    <r>
      <rPr>
        <b/>
        <u/>
        <sz val="10"/>
        <color theme="1"/>
        <rFont val="Calibri"/>
        <family val="2"/>
        <scheme val="minor"/>
      </rPr>
      <t>_(SGD.) SFO1 JOHN BRILLO__</t>
    </r>
  </si>
  <si>
    <t>LINNET MARIE G. JUSTINIANI</t>
  </si>
  <si>
    <t>RONNIE H. GRABATO</t>
  </si>
  <si>
    <t>EXTERNAL HARD DRIVE, 1TB</t>
  </si>
  <si>
    <t>4pcs</t>
  </si>
  <si>
    <t>FLASH DRIVE, 16GB, USB 2.0,  plug and play</t>
  </si>
  <si>
    <t>8pcs</t>
  </si>
  <si>
    <t>12 pcs</t>
  </si>
  <si>
    <t>12pcs</t>
  </si>
  <si>
    <t>EPSON 664 REFILL BOTTLE (BLACK)</t>
  </si>
  <si>
    <t>10 Bottles</t>
  </si>
  <si>
    <t>EPSON 664 REFILL BOTTLE (yellow)</t>
  </si>
  <si>
    <t>8 bottles</t>
  </si>
  <si>
    <t>EPSON 664 REFILL BOTTLE (magenta)</t>
  </si>
  <si>
    <t>EPSON 664 REFILL BOTTLE (cyan)</t>
  </si>
  <si>
    <t>8 cans</t>
  </si>
  <si>
    <t>24 bottles</t>
  </si>
  <si>
    <t>FOLDER, white ordinary, legal size</t>
  </si>
  <si>
    <t>10 dozens</t>
  </si>
  <si>
    <t>FOLDER, expanded, legal size</t>
  </si>
  <si>
    <t>6 dozens</t>
  </si>
  <si>
    <t>MARKER, pentelpen permanent, black</t>
  </si>
  <si>
    <t>PAPER FASTENER, for paper, plastic, 50 sets/box</t>
  </si>
  <si>
    <t>36 boxes</t>
  </si>
  <si>
    <t>2 boxes</t>
  </si>
  <si>
    <t>6 pcs</t>
  </si>
  <si>
    <t>3pcs</t>
  </si>
  <si>
    <t xml:space="preserve">stamping pad </t>
  </si>
  <si>
    <t>4 pcs</t>
  </si>
  <si>
    <t>6pcs</t>
  </si>
  <si>
    <t>12boxes</t>
  </si>
  <si>
    <t>CUTTER</t>
  </si>
  <si>
    <t>2 packs</t>
  </si>
  <si>
    <t>PUNCHER, heavy duty</t>
  </si>
  <si>
    <t>2pcs</t>
  </si>
  <si>
    <t>TAPE DISPENSER, heavy duty, for 24mm(1")</t>
  </si>
  <si>
    <t>1pcs</t>
  </si>
  <si>
    <t>WASTE BASKET, plastic, with cover</t>
  </si>
  <si>
    <t>Floor Mop with handle</t>
  </si>
  <si>
    <t>6bottle</t>
  </si>
  <si>
    <t>RAG, COTTON, (7") in diameter</t>
  </si>
  <si>
    <t>paper bond, cactus short</t>
  </si>
  <si>
    <t>60 reams</t>
  </si>
  <si>
    <t>paper bond, cactus long</t>
  </si>
  <si>
    <t>PAPER, bond, ordinary advance long</t>
  </si>
  <si>
    <t>PAPER, bond, ordinary advance short</t>
  </si>
  <si>
    <t>CHAIR, monobloc, without armrest, beige/white</t>
  </si>
  <si>
    <t>12dozens</t>
  </si>
  <si>
    <t>Step-on Trash Can</t>
  </si>
  <si>
    <t>20 pcs</t>
  </si>
  <si>
    <t>Scissors, medium type</t>
  </si>
  <si>
    <t>AVR</t>
  </si>
  <si>
    <t>12 PCS</t>
  </si>
  <si>
    <t>CPU (hard disk)</t>
  </si>
  <si>
    <t>6 PCS</t>
  </si>
  <si>
    <t>DOORKNOBs</t>
  </si>
  <si>
    <t>KEYS WITH PADLOCKS</t>
  </si>
  <si>
    <t>INDUSTRIAL COLORED PAPER</t>
  </si>
  <si>
    <t>3 dozens</t>
  </si>
  <si>
    <t>memeo paper short</t>
  </si>
  <si>
    <t>12 dozens</t>
  </si>
  <si>
    <t>65</t>
  </si>
  <si>
    <t>memeo ink tube</t>
  </si>
  <si>
    <t>6 tubes</t>
  </si>
  <si>
    <t>66</t>
  </si>
  <si>
    <t>cashbooks, cash in treasury</t>
  </si>
  <si>
    <t>24 pcs</t>
  </si>
  <si>
    <t>67</t>
  </si>
  <si>
    <t>cashbooks, cash in bank</t>
  </si>
  <si>
    <t>68</t>
  </si>
  <si>
    <t>cashbooks, cash advances</t>
  </si>
  <si>
    <t>69</t>
  </si>
  <si>
    <t>blackboard eraser</t>
  </si>
  <si>
    <t>70</t>
  </si>
  <si>
    <t>blackboard chalk</t>
  </si>
  <si>
    <t>2boxes</t>
  </si>
  <si>
    <t>71</t>
  </si>
  <si>
    <t xml:space="preserve">white board (size of plywood) long </t>
  </si>
  <si>
    <t>72</t>
  </si>
  <si>
    <t>mouse</t>
  </si>
  <si>
    <t>73</t>
  </si>
  <si>
    <t>stapler small (with staples size No. 10-1m</t>
  </si>
  <si>
    <t>74</t>
  </si>
  <si>
    <t>carbon paper</t>
  </si>
  <si>
    <t>12 boxes</t>
  </si>
  <si>
    <t>75</t>
  </si>
  <si>
    <t xml:space="preserve">stapler with remover </t>
  </si>
  <si>
    <t>76</t>
  </si>
  <si>
    <t>ENVELOPE mailing long</t>
  </si>
  <si>
    <t>77</t>
  </si>
  <si>
    <t>tray (incoming outgoing)</t>
  </si>
  <si>
    <t>78</t>
  </si>
  <si>
    <t>printer ribbon refill</t>
  </si>
  <si>
    <t>80 pcs</t>
  </si>
  <si>
    <t>79</t>
  </si>
  <si>
    <t>printer ribbon with cartridge short</t>
  </si>
  <si>
    <t>24pcs</t>
  </si>
  <si>
    <t>80</t>
  </si>
  <si>
    <t>Office table</t>
  </si>
  <si>
    <t>81</t>
  </si>
  <si>
    <t>flourescent bulb LED</t>
  </si>
  <si>
    <t>10 pcs</t>
  </si>
  <si>
    <t>82</t>
  </si>
  <si>
    <t>rubber band jumbo boxes</t>
  </si>
  <si>
    <t>6box</t>
  </si>
  <si>
    <t>83</t>
  </si>
  <si>
    <t>steel filling cabinet (4 drawers)</t>
  </si>
  <si>
    <t>84</t>
  </si>
  <si>
    <t>computer sets complete, with printer. Epson LQ 300+ II</t>
  </si>
  <si>
    <t>4sets</t>
  </si>
  <si>
    <t>85</t>
  </si>
  <si>
    <t>mini karaoke (single type with microphone) for pulong2x sa brgy.</t>
  </si>
  <si>
    <t>1 sets</t>
  </si>
  <si>
    <t>86</t>
  </si>
  <si>
    <t>printer epson L120</t>
  </si>
  <si>
    <t>2 sets</t>
  </si>
  <si>
    <t>87</t>
  </si>
  <si>
    <t>PRINTER EPSON L 360</t>
  </si>
  <si>
    <t>1 SET</t>
  </si>
  <si>
    <t>88</t>
  </si>
  <si>
    <t>LAPTOP 4GB RAM 4GB PROCESSORi5,HD IT/500GB</t>
  </si>
  <si>
    <t>1SET</t>
  </si>
  <si>
    <t>89</t>
  </si>
  <si>
    <t xml:space="preserve">STEEL CABINET 4 LAYER(12 DRAWER) </t>
  </si>
  <si>
    <t>90</t>
  </si>
  <si>
    <t>keyboard for computer</t>
  </si>
  <si>
    <t>91</t>
  </si>
  <si>
    <t>ASUS LAPTOP BATTERY</t>
  </si>
  <si>
    <t>92</t>
  </si>
  <si>
    <t>SEMOS BATTERY FOR COMPUTER</t>
  </si>
  <si>
    <t>4 PCS</t>
  </si>
  <si>
    <t>93</t>
  </si>
  <si>
    <t>calculator 12 digits two way power</t>
  </si>
  <si>
    <t>94</t>
  </si>
  <si>
    <t>MOTORCYCLE SPAREPARTS, TIRE,(INTERRIOR,EXTERIOR) &amp; SHOCK</t>
  </si>
  <si>
    <t>95</t>
  </si>
  <si>
    <t xml:space="preserve">RPTAR card </t>
  </si>
  <si>
    <t>5000pcs</t>
  </si>
  <si>
    <t>Approved by:</t>
  </si>
  <si>
    <t>Cashier II/Disbursing Officer-designate</t>
  </si>
  <si>
    <t>Municipal Treasurer</t>
  </si>
  <si>
    <t>(SGD.) JANET D. PEREMNE</t>
  </si>
  <si>
    <t>(SGD.) ROMEO F. TABARNILLA</t>
  </si>
  <si>
    <t>FDP Form 14a-Annual Procurement Plan</t>
  </si>
  <si>
    <t>ANNUAL PROCUREMENT PLAN FOR 2018</t>
  </si>
  <si>
    <r>
      <rPr>
        <b/>
        <sz val="10"/>
        <color theme="1"/>
        <rFont val="Candara"/>
        <family val="2"/>
      </rPr>
      <t>Province , City or Municipality</t>
    </r>
    <r>
      <rPr>
        <sz val="10"/>
        <color theme="1"/>
        <rFont val="Candara"/>
        <family val="2"/>
      </rPr>
      <t>: MINA</t>
    </r>
  </si>
  <si>
    <t>Plan Control No________________</t>
  </si>
  <si>
    <t>Page __1 ___of __2__pages</t>
  </si>
  <si>
    <r>
      <t>Department /Office:</t>
    </r>
    <r>
      <rPr>
        <b/>
        <u/>
        <sz val="10"/>
        <color theme="1"/>
        <rFont val="Candara"/>
        <family val="2"/>
      </rPr>
      <t>Office of the Municipal Budget Officer</t>
    </r>
  </si>
  <si>
    <t>Continegency</t>
  </si>
  <si>
    <t xml:space="preserve">Item </t>
  </si>
  <si>
    <t xml:space="preserve"> D I S T RI B U T I O N </t>
  </si>
  <si>
    <t>No.</t>
  </si>
  <si>
    <t xml:space="preserve">4th  Quarter </t>
  </si>
  <si>
    <t>INK CARTRIDGE, (HP 704), black</t>
  </si>
  <si>
    <t>INK CARTRIDGE, (HP 704), tricolor</t>
  </si>
  <si>
    <t>RULER, Stainless, 450mm</t>
  </si>
  <si>
    <t>SIGN PEN, red G-Tech C4</t>
  </si>
  <si>
    <t>SIGN PEN, blue G-Tech C4</t>
  </si>
  <si>
    <t>SIGN PEN, MYGEL 0.5</t>
  </si>
  <si>
    <t>SIGN PEN, black G-Tech C4</t>
  </si>
  <si>
    <t>Page __2 ___of __2__pages</t>
  </si>
  <si>
    <t>Mechanical Pencil</t>
  </si>
  <si>
    <t>Mechanical Pencil Refill(LeadBlack 0.5)</t>
  </si>
  <si>
    <t>Laminating Machine</t>
  </si>
  <si>
    <t>marker pen refill(black)</t>
  </si>
  <si>
    <t>double sided tape</t>
  </si>
  <si>
    <t>paper cutter</t>
  </si>
  <si>
    <t>glue stick small</t>
  </si>
  <si>
    <t>glue big 500 grms</t>
  </si>
  <si>
    <t>computer unit w/ complete accessories</t>
  </si>
  <si>
    <t>glue gun small</t>
  </si>
  <si>
    <t>epson 664 magenta</t>
  </si>
  <si>
    <t>epson 664 yellow</t>
  </si>
  <si>
    <t>epson 664 black</t>
  </si>
  <si>
    <t>epson 664 cyan</t>
  </si>
  <si>
    <t>calculator big</t>
  </si>
  <si>
    <t>photo paper</t>
  </si>
  <si>
    <t>stick note paper</t>
  </si>
  <si>
    <t>battery energizer</t>
  </si>
  <si>
    <t>feather duster</t>
  </si>
  <si>
    <t>glass cleaner</t>
  </si>
  <si>
    <t>wood cleaner glade</t>
  </si>
  <si>
    <t>computer mouse usb type</t>
  </si>
  <si>
    <t>stapler w/ remover</t>
  </si>
  <si>
    <t>printer HP deskjet</t>
  </si>
  <si>
    <t>cotton med size</t>
  </si>
  <si>
    <t>office tables</t>
  </si>
  <si>
    <t>office chairs</t>
  </si>
  <si>
    <t>Despencer</t>
  </si>
  <si>
    <t>aircon</t>
  </si>
  <si>
    <t>electric fan</t>
  </si>
  <si>
    <t>book stand</t>
  </si>
  <si>
    <t>laptop</t>
  </si>
  <si>
    <t>sticker paper</t>
  </si>
  <si>
    <t>Pocket Wifi</t>
  </si>
  <si>
    <t xml:space="preserve">Grand Total </t>
  </si>
  <si>
    <t xml:space="preserve">This is to certify that the above procurement plan is in accordance with the objective of this office. </t>
  </si>
  <si>
    <t>Submitted by:</t>
  </si>
  <si>
    <t>Ticket Checker</t>
  </si>
  <si>
    <t>Municipal Budget Officer</t>
  </si>
  <si>
    <t>(SGD.) CHERRELL MAE B. PATRIARCA</t>
  </si>
  <si>
    <t>(SGD.) MA. CECILIA B. CAALIM</t>
  </si>
  <si>
    <t>FDP Form 4a - Annual Procurement Plan or Procurement MEO</t>
  </si>
  <si>
    <t xml:space="preserve">ANNUAL PROCUREMENT PLAN </t>
  </si>
  <si>
    <r>
      <t xml:space="preserve">          FOR THE YEAR </t>
    </r>
    <r>
      <rPr>
        <b/>
        <u/>
        <sz val="12"/>
        <color theme="1"/>
        <rFont val="Candara"/>
        <family val="2"/>
      </rPr>
      <t>2018</t>
    </r>
  </si>
  <si>
    <r>
      <t xml:space="preserve">Province, City or Municipality : </t>
    </r>
    <r>
      <rPr>
        <u/>
        <sz val="10"/>
        <color theme="1"/>
        <rFont val="Candara"/>
        <family val="2"/>
      </rPr>
      <t>LGU-MINA</t>
    </r>
  </si>
  <si>
    <t>Plan Control No. ________________                                                                                                                             Department/ Office: ENGINEERING OFFICE</t>
  </si>
  <si>
    <t>Page _____1_____of_____3_____pages                        Date Submitted:</t>
  </si>
  <si>
    <t>AIR FRESHENER</t>
  </si>
  <si>
    <t>RIBBON, CARTRIDGE, LX PRINTER</t>
  </si>
  <si>
    <t>RIBBON, REFILL, LX PRINTER</t>
  </si>
  <si>
    <t>spool</t>
  </si>
  <si>
    <t>HP 704 BLACK INK</t>
  </si>
  <si>
    <t>HP 704 COLORED INK</t>
  </si>
  <si>
    <t>BALLPEN (BLACK &amp; RED)</t>
  </si>
  <si>
    <t>BOND PAPER CACTUS (LONG)</t>
  </si>
  <si>
    <t>BOND PAPER CACTUS (SHORT</t>
  </si>
  <si>
    <t>BOND PAPER ORDINARY (LONG)</t>
  </si>
  <si>
    <t>BOND PAPER ORDINARY (SHORT)</t>
  </si>
  <si>
    <t>BROOMS (BAMBOO)</t>
  </si>
  <si>
    <t>BOOTS</t>
  </si>
  <si>
    <t>BLACK POTS (SMALL FOR SEEDLINGS)</t>
  </si>
  <si>
    <t>FOLDER ORDINARY (LONG)</t>
  </si>
  <si>
    <t>FOLDER ORDINARY (SHORT)</t>
  </si>
  <si>
    <t>CANON GI-790 INK (MAGENTA)</t>
  </si>
  <si>
    <t>CANON GI-790 INK (BLUE)</t>
  </si>
  <si>
    <t>CANON GI-790 INL (YELLOW)</t>
  </si>
  <si>
    <t>CANON GI-790  INK (BLACK)</t>
  </si>
  <si>
    <t>CARBON PAPER (LONG)</t>
  </si>
  <si>
    <t>CONTINUOS PRINTER</t>
  </si>
  <si>
    <t>CONTINUOS INK (MAGENTA)</t>
  </si>
  <si>
    <t>ltr.</t>
  </si>
  <si>
    <t>CONTINUOS INK (BLUE)</t>
  </si>
  <si>
    <t>CONTINUOS INK (YELLOW)</t>
  </si>
  <si>
    <t>CONTINUOS INK (BLACK)</t>
  </si>
  <si>
    <t>CPU</t>
  </si>
  <si>
    <t>CORRECTION PEN/FLUID</t>
  </si>
  <si>
    <t>DUST PAN</t>
  </si>
  <si>
    <t>EXTERNAL HARD DRIVE,2TB</t>
  </si>
  <si>
    <t>ELMERS GLUE</t>
  </si>
  <si>
    <t>GARBAGE BAG</t>
  </si>
  <si>
    <t>GLOVES (HANDS)</t>
  </si>
  <si>
    <t>GLUE STICK (SMALL)</t>
  </si>
  <si>
    <t>GLUE GUN</t>
  </si>
  <si>
    <t>FOLDER EXPANDED (LONG)</t>
  </si>
  <si>
    <t>LETTERING TEMPLATE</t>
  </si>
  <si>
    <t>40 DEGRESS TRIANGLE</t>
  </si>
  <si>
    <t>60 DEGRESSS TRIANGLE</t>
  </si>
  <si>
    <t>LAPTOP</t>
  </si>
  <si>
    <t>LUTOS HIGHLIGHTER (YELLOW GREEN)</t>
  </si>
  <si>
    <t>MASK (CLOTHES)</t>
  </si>
  <si>
    <t>TIE WIRE</t>
  </si>
  <si>
    <t>TIMEBOOK &amp; PAYROLL</t>
  </si>
  <si>
    <t>PENCIL MONGOL #2</t>
  </si>
  <si>
    <t>PENTEL PEN (BLACK)</t>
  </si>
  <si>
    <t>USB FLSHDRIVE 8 GB</t>
  </si>
  <si>
    <t>UNITERRUPTED UPS</t>
  </si>
  <si>
    <t>WHEEL BARROW</t>
  </si>
  <si>
    <t>WHITE BOARD PEN (BLACK)</t>
  </si>
  <si>
    <t>RAKE</t>
  </si>
  <si>
    <t xml:space="preserve">RULER </t>
  </si>
  <si>
    <t>SCOTCH TAPE, 1"</t>
  </si>
  <si>
    <t>SIGN PEN MY GEL</t>
  </si>
  <si>
    <t>SIGN PEN, REFILL (MY GEL)</t>
  </si>
  <si>
    <t>PLASTOFOIL CARBON</t>
  </si>
  <si>
    <t>SPADE</t>
  </si>
  <si>
    <t>STAPLE WIRE #35</t>
  </si>
  <si>
    <t>PUNCHER, HEAVY DUTY</t>
  </si>
  <si>
    <t>CUTTER, HEAVY DUTY</t>
  </si>
  <si>
    <t>CUTTER,BLADE</t>
  </si>
  <si>
    <t>STAPLER, HEAVY DUTY, STANDARD</t>
  </si>
  <si>
    <t>SCISSOR, 6"</t>
  </si>
  <si>
    <t>pair</t>
  </si>
  <si>
    <t>STICKING PAD COLOR COATED</t>
  </si>
  <si>
    <t>SHARPENER HEAVY DUTY,STANDARD</t>
  </si>
  <si>
    <t>SCOTCH TAPE DISPENSER</t>
  </si>
  <si>
    <t>STAMP PAD INK, VIOLET, 50ML</t>
  </si>
  <si>
    <t>OFFICE EQUIPMENT AND ACCESSORIES</t>
  </si>
  <si>
    <t>SWIVEL CHAIR</t>
  </si>
  <si>
    <t>STEEL CABINET</t>
  </si>
  <si>
    <t>TABLE</t>
  </si>
  <si>
    <t>VEHICLE SPARE PART &amp; SUPPLIES</t>
  </si>
  <si>
    <t>CLUTCH CARRIER</t>
  </si>
  <si>
    <t>CLUTCH CABLE</t>
  </si>
  <si>
    <t>OIL SEAL</t>
  </si>
  <si>
    <t>195 R14 8PR ECOVAN/FEDERAL</t>
  </si>
  <si>
    <t>HYDRAULIC HOSE</t>
  </si>
  <si>
    <t>HUB BOLT W/ NUT</t>
  </si>
  <si>
    <t>HOSE REPEATING</t>
  </si>
  <si>
    <t xml:space="preserve">pcs </t>
  </si>
  <si>
    <t>O-RING</t>
  </si>
  <si>
    <t>THREE BOND</t>
  </si>
  <si>
    <t>SILICONE</t>
  </si>
  <si>
    <t>OIL FILTER</t>
  </si>
  <si>
    <t>CLUTCH BOOSTER ASSY</t>
  </si>
  <si>
    <t>STARTER BRUSH</t>
  </si>
  <si>
    <t>STARTER ARMATURE</t>
  </si>
  <si>
    <t>BATTERY TERMINAL</t>
  </si>
  <si>
    <t>BATTERT MOTOLITE (21 PLATES)</t>
  </si>
  <si>
    <t>AXLE SHAFT ASSY</t>
  </si>
  <si>
    <t>BEARING (INNER/OUTER)</t>
  </si>
  <si>
    <t>OIL SEAL (INNER)</t>
  </si>
  <si>
    <t>OIL SEAL (OUTER)</t>
  </si>
  <si>
    <t>DRAGLINK BOLT</t>
  </si>
  <si>
    <t>BRAKE SHOE ASSY</t>
  </si>
  <si>
    <t>PTO SHAFT ASSEMBLY W/ CROSS JOINT</t>
  </si>
  <si>
    <t>SIDE MIRROR</t>
  </si>
  <si>
    <t>BOLT</t>
  </si>
  <si>
    <t>BATTERY</t>
  </si>
  <si>
    <t>IC RECTIFIER</t>
  </si>
  <si>
    <t>AMPERE GAUGE</t>
  </si>
  <si>
    <t>CROSS JOINT</t>
  </si>
  <si>
    <t>OIL SEAL (CENTER BEARING)</t>
  </si>
  <si>
    <t>CYLINDER HEAD GUT</t>
  </si>
  <si>
    <t>VALVE COVER SET</t>
  </si>
  <si>
    <t>WATER PUMP GASKET</t>
  </si>
  <si>
    <t>NOZZLE WASHER</t>
  </si>
  <si>
    <t>ORING CYLINDER HEAD</t>
  </si>
  <si>
    <t xml:space="preserve">ENGINE VALVE </t>
  </si>
  <si>
    <t>VALVE GUIDE</t>
  </si>
  <si>
    <t>INJECTION PUMP CALIBRATION</t>
  </si>
  <si>
    <t>INJECTION PUMP PISTON</t>
  </si>
  <si>
    <t>INJECTION PUMP GASKET</t>
  </si>
  <si>
    <t>DELIVERY VALVE</t>
  </si>
  <si>
    <t>PLUNGER</t>
  </si>
  <si>
    <t>CHECK VALVE</t>
  </si>
  <si>
    <t>CARBON BRUSH</t>
  </si>
  <si>
    <t>BRAKE SHOE SPRING</t>
  </si>
  <si>
    <t>BATTERY N70</t>
  </si>
  <si>
    <t>PROPPLER BOLT</t>
  </si>
  <si>
    <t>16PR TUBE TYPE NYLON 17.5X25</t>
  </si>
  <si>
    <t>12PR NYLON 7.00-15LT</t>
  </si>
  <si>
    <t>CONNECTING ROD BEARING STD</t>
  </si>
  <si>
    <t>OVERHAULING GASKET 6D 14</t>
  </si>
  <si>
    <t>GASKET CEMENT</t>
  </si>
  <si>
    <t>SILICON GASKET MAKER (HI-TEMP.)</t>
  </si>
  <si>
    <t>INTAKE &amp; EXHAUST VALVE</t>
  </si>
  <si>
    <t>VALVE SET</t>
  </si>
  <si>
    <t>BUCKET</t>
  </si>
  <si>
    <t>CARRIER</t>
  </si>
  <si>
    <t>U CLAMP</t>
  </si>
  <si>
    <t>TIRES 9X20</t>
  </si>
  <si>
    <t>GRAND-TOTAL</t>
  </si>
  <si>
    <t>This is to certify that the above procurement plan is in accordance  with the objective  of this office</t>
  </si>
  <si>
    <t>MGDH (GSO)/ICO-MEO</t>
  </si>
  <si>
    <t>Plan Control No. ________________                                                                                                                             Department/ Office: GENERAL SERVICES OFFICE</t>
  </si>
  <si>
    <t>AIR FRESHNER, 280ml/can</t>
  </si>
  <si>
    <t>ALCOHOL, 70%,ETHYL,500ml</t>
  </si>
  <si>
    <t>CORRECTION TAPE,6 meter(min),1 piece in in individual plastic</t>
  </si>
  <si>
    <t>DATA FILE BOX,made with chipboard,with close ends</t>
  </si>
  <si>
    <t>GLUE,all purpose,300 grams min.</t>
  </si>
  <si>
    <t>MARKER,whiteboard,bullet type,black</t>
  </si>
  <si>
    <t>NOTE PAD,stick-on (2"x3"),100 sheets per pad</t>
  </si>
  <si>
    <t>PAPER CLIP,gem type,48mm,100 pieces per box</t>
  </si>
  <si>
    <t>PENCIL,lead w/eraser,ONI(1) dozen per box</t>
  </si>
  <si>
    <t>PHILIPPINE NATIONAL FLAG</t>
  </si>
  <si>
    <t>RECORD BOOK,300 pages,size:214mmX 278mm min</t>
  </si>
  <si>
    <t>RECORD BOOK,500 pages,size:214mm X 278 mm min</t>
  </si>
  <si>
    <t>RING BINDER,Plastic 32mm.10 pieces per bundle</t>
  </si>
  <si>
    <t>bun</t>
  </si>
  <si>
    <t>STAMP PAD INK,violet,50ml</t>
  </si>
  <si>
    <t>TAPE,transparent,24mm,50 meters</t>
  </si>
  <si>
    <t>STAPLER,standard</t>
  </si>
  <si>
    <t>STAPLER WIRE,Standard</t>
  </si>
  <si>
    <t>CALCULATOR COMPACT,12 digits cap,1 unit in individual box</t>
  </si>
  <si>
    <t>PUSH PIN,flat head type,asorted colors,100 pieces per case</t>
  </si>
  <si>
    <t>EPSON LI20 BKT6641</t>
  </si>
  <si>
    <t>LX 300 cartdrige</t>
  </si>
  <si>
    <t>PAPER BOND (short) 8.5 x 11,Sub.20</t>
  </si>
  <si>
    <t>PAPER BOND (long) 8.5 x 14,Sub.20</t>
  </si>
  <si>
    <t>TRANSPARENT folder long s,10 pcs</t>
  </si>
  <si>
    <t>TRANSPARENT folder short,10 pcs</t>
  </si>
  <si>
    <t>WHITE FOLDer long,100 pcs</t>
  </si>
  <si>
    <t>WHITE FOLDER short,100 pcs</t>
  </si>
  <si>
    <t>BALLPEN, Black,50 pcs</t>
  </si>
  <si>
    <t>MARKER,Yellow</t>
  </si>
  <si>
    <t>MARKER,Orange</t>
  </si>
  <si>
    <t>COMPLETE COMPUTER SET</t>
  </si>
  <si>
    <t>COMPUTER PRINTER,3n1</t>
  </si>
  <si>
    <t>BROOM,Soft (Tambo)</t>
  </si>
  <si>
    <t>BROOM,Stick (Tingting)</t>
  </si>
  <si>
    <t>SWIVEL CHAIR (Small)</t>
  </si>
  <si>
    <t>OFFICE TABLE</t>
  </si>
  <si>
    <t>MGDH(GSO)/ICO-MEO</t>
  </si>
  <si>
    <t>(APP FORMAT)</t>
  </si>
  <si>
    <t xml:space="preserve">        FOR THE YEAR 2018</t>
  </si>
  <si>
    <t>Province, Cityof Municipality:  MINA</t>
  </si>
  <si>
    <t>Plan Control No.___________</t>
  </si>
  <si>
    <t>Page 1 of _3_ pages</t>
  </si>
  <si>
    <t>Department/Office: MINA PUBLIC MARKET</t>
  </si>
  <si>
    <t>D I S T  R I B U T I O N</t>
  </si>
  <si>
    <t xml:space="preserve"> No.</t>
  </si>
  <si>
    <t>Desription</t>
  </si>
  <si>
    <t>TotaL Cost</t>
  </si>
  <si>
    <t>Office Supplies</t>
  </si>
  <si>
    <t>2 box</t>
  </si>
  <si>
    <t>Paper Clip (big)</t>
  </si>
  <si>
    <t>Record Book 500 leaves</t>
  </si>
  <si>
    <t>5 pcs</t>
  </si>
  <si>
    <t>Record Book 300 leaves</t>
  </si>
  <si>
    <t>Sign pen, black</t>
  </si>
  <si>
    <t>3 boxes</t>
  </si>
  <si>
    <t>Scoth Tape 1"</t>
  </si>
  <si>
    <t>Packing Tape</t>
  </si>
  <si>
    <t>3 pcs</t>
  </si>
  <si>
    <t>Bond Paper, short (Substance 16)</t>
  </si>
  <si>
    <t>10 rms</t>
  </si>
  <si>
    <t>5 rms</t>
  </si>
  <si>
    <t>3 rms</t>
  </si>
  <si>
    <t>Bond Paper, long (Substance 16)</t>
  </si>
  <si>
    <t>Bond Paper, Short, cactus</t>
  </si>
  <si>
    <t>Bond paper, Long , Cactus</t>
  </si>
  <si>
    <t>Folder, long 14 pts</t>
  </si>
  <si>
    <t>2 doz</t>
  </si>
  <si>
    <t>Expanded Folder, Long</t>
  </si>
  <si>
    <t>1 doz</t>
  </si>
  <si>
    <t>Carbon Paper, long plastofoil</t>
  </si>
  <si>
    <t>1 box</t>
  </si>
  <si>
    <t>Computer Ribbon, Epson (refill)</t>
  </si>
  <si>
    <t>Printer Ink L210 Epson (black)</t>
  </si>
  <si>
    <t>6 botls</t>
  </si>
  <si>
    <t>3 botls</t>
  </si>
  <si>
    <t>Printer Ink L210 Epson (magenta)</t>
  </si>
  <si>
    <t>Printer Ink L210 Epson (cyan)</t>
  </si>
  <si>
    <t>Printer Ink L210 Epson (yellow)</t>
  </si>
  <si>
    <t>Cash Book 6 columns</t>
  </si>
  <si>
    <t>Doormat</t>
  </si>
  <si>
    <t>Pentel Pen (black)</t>
  </si>
  <si>
    <t>Ball Pen (red)</t>
  </si>
  <si>
    <t>Ball Pen (black)</t>
  </si>
  <si>
    <t>Padlock (heavy duty) big</t>
  </si>
  <si>
    <t>8 pcs</t>
  </si>
  <si>
    <t>1 pc</t>
  </si>
  <si>
    <t>White board Pen</t>
  </si>
  <si>
    <t>This is to certify that the above procurement plan is in accordance with the objective of this office</t>
  </si>
  <si>
    <t xml:space="preserve">                         Bookbinder - II</t>
  </si>
  <si>
    <t>OIC - Market Supervisor</t>
  </si>
  <si>
    <t>Page 2 of _3_ pages</t>
  </si>
  <si>
    <t>Maintenance of Cleanliness</t>
  </si>
  <si>
    <t>2 gal</t>
  </si>
  <si>
    <t>2 gals</t>
  </si>
  <si>
    <t>5 kls</t>
  </si>
  <si>
    <t>2 kls</t>
  </si>
  <si>
    <t>4 btls</t>
  </si>
  <si>
    <t>Toilet Brush, long handle</t>
  </si>
  <si>
    <t>FURNITURES &amp; FIXTURES</t>
  </si>
  <si>
    <t>Office Tables</t>
  </si>
  <si>
    <t>2 units</t>
  </si>
  <si>
    <t>OFFICE EQUIPMENTS</t>
  </si>
  <si>
    <t>Electric Motor 2 HP</t>
  </si>
  <si>
    <t>Electric Morot 1 HP</t>
  </si>
  <si>
    <t>Epson Printer L210 laser</t>
  </si>
  <si>
    <t>Epson Printer LQ310</t>
  </si>
  <si>
    <t>Aircon 2 HP</t>
  </si>
  <si>
    <t>Swivel Chair with arm (executive)</t>
  </si>
  <si>
    <t xml:space="preserve">Swivel Chair with arm </t>
  </si>
  <si>
    <t>Page 3 of _3_ pages</t>
  </si>
  <si>
    <t>REPAIR AND MAINTENANCE (Market &amp; Slaughterhouse)</t>
  </si>
  <si>
    <t>Hole Digger</t>
  </si>
  <si>
    <t>Sander</t>
  </si>
  <si>
    <t>Expanded Ladder (Aluminum)</t>
  </si>
  <si>
    <t>Cement 40 kgs.</t>
  </si>
  <si>
    <t>Vulcaseal</t>
  </si>
  <si>
    <t>5 lit</t>
  </si>
  <si>
    <t>Welding Rod</t>
  </si>
  <si>
    <t>Tie Wire #16</t>
  </si>
  <si>
    <t>RSB 10 mm</t>
  </si>
  <si>
    <t>LED Bulb 9 watts</t>
  </si>
  <si>
    <t>30 pcs</t>
  </si>
  <si>
    <t>GI Sheet plain</t>
  </si>
  <si>
    <t>Gate Valve</t>
  </si>
  <si>
    <t>Marine Plywood</t>
  </si>
  <si>
    <t>Enamel paint</t>
  </si>
  <si>
    <t>10 gals</t>
  </si>
  <si>
    <t>REPAIR OF MARKET &amp; SLAUGHTERHOUSE</t>
  </si>
  <si>
    <t>Repair of Ceiling</t>
  </si>
  <si>
    <t>Repair of Cubicles</t>
  </si>
  <si>
    <t>Repair of Roll Up</t>
  </si>
  <si>
    <t>Repainting of Market &amp; Slaughterhouse</t>
  </si>
  <si>
    <t>Prepared by:    (SGD.) MA. ELENA S. DE LA CRUZ</t>
  </si>
  <si>
    <t>(SGD.) EMILYN P. FONTANILLA</t>
  </si>
  <si>
    <t>FDP Form 14a-Supplemental Procurement Plan</t>
  </si>
  <si>
    <r>
      <rPr>
        <b/>
        <sz val="10"/>
        <color indexed="8"/>
        <rFont val="Arial"/>
        <family val="2"/>
      </rPr>
      <t>Province , City or Municipality</t>
    </r>
    <r>
      <rPr>
        <sz val="10"/>
        <color indexed="8"/>
        <rFont val="Arial"/>
        <family val="2"/>
      </rPr>
      <t>: MINA</t>
    </r>
  </si>
  <si>
    <r>
      <t>Department /Office:</t>
    </r>
    <r>
      <rPr>
        <b/>
        <u/>
        <sz val="10"/>
        <color indexed="8"/>
        <rFont val="Arial"/>
        <family val="2"/>
      </rPr>
      <t>Office of the Municipal Administrator</t>
    </r>
  </si>
  <si>
    <t>AIR FRESHENER, 280ml/can</t>
  </si>
  <si>
    <t>ALCOHOL 70% ETHYL 500ml</t>
  </si>
  <si>
    <t>btls.</t>
  </si>
  <si>
    <t>CORRECTION TAPE 6meters</t>
  </si>
  <si>
    <t>Ballpen Black 50 pcs.</t>
  </si>
  <si>
    <t>Glue All Purpose 300 grams</t>
  </si>
  <si>
    <t>Whyteboard marker</t>
  </si>
  <si>
    <t>Marker Yellow</t>
  </si>
  <si>
    <t>Marker Pink</t>
  </si>
  <si>
    <t>Note Pad Stick on 100 sheets per pad</t>
  </si>
  <si>
    <t>Sign Pen Black</t>
  </si>
  <si>
    <t>Tape Transparent</t>
  </si>
  <si>
    <t>Staple Wire Standard</t>
  </si>
  <si>
    <t>Band paper Short</t>
  </si>
  <si>
    <t>Bond paper Long</t>
  </si>
  <si>
    <t>Bond paper A4</t>
  </si>
  <si>
    <t>Transparent Folder Long</t>
  </si>
  <si>
    <t>Transparent Folder Short</t>
  </si>
  <si>
    <t>HP 680 Colored</t>
  </si>
  <si>
    <t>HP 680 Black</t>
  </si>
  <si>
    <t>Canon 303 Toner</t>
  </si>
  <si>
    <t>Computer Set</t>
  </si>
  <si>
    <t>Plastic Folder with Slide long</t>
  </si>
  <si>
    <t>Fax Paper</t>
  </si>
  <si>
    <t>Battery Double A</t>
  </si>
  <si>
    <t>Battery Triple A</t>
  </si>
  <si>
    <t>Flash Drive 6gb</t>
  </si>
  <si>
    <t>Lysol</t>
  </si>
  <si>
    <t>btls</t>
  </si>
  <si>
    <t>Administrative Officer-Designate</t>
  </si>
  <si>
    <t>(SGD.) ROMIE P. EÑANO</t>
  </si>
  <si>
    <t>ROMIE EÑANO</t>
  </si>
  <si>
    <t>TONER CARTRIDGE, Brother HL1110, black</t>
  </si>
  <si>
    <t>RIBBON CARTRIDGE,LX-300</t>
  </si>
  <si>
    <t>DATA FILE BOX, (5"x9"x15-3/4")</t>
  </si>
  <si>
    <t>ENVELOPE, expanding, plastic, legal size</t>
  </si>
  <si>
    <t>Mechanical Pencil, 0.5mm, Steadtler</t>
  </si>
  <si>
    <t>LEAD, for mechanical pencil,0.5mm, 12 pcs/tube</t>
  </si>
  <si>
    <t>MARKING PEN, whiteboard, blue</t>
  </si>
  <si>
    <t>MARKING PEN, whiteboard, red</t>
  </si>
  <si>
    <t>INK, Refill, Marking Pen, Whiteboard, Red</t>
  </si>
  <si>
    <t>INK, Refill, Marking Pen, Whiteboard, Black</t>
  </si>
  <si>
    <t>INK, Refill, Marking Pen, Whiteboard, Blue</t>
  </si>
  <si>
    <t>MARKER, permanent, blue</t>
  </si>
  <si>
    <t>MARKER, permanent, red</t>
  </si>
  <si>
    <t>INK, Refill, Marking Pen, permanent, Red</t>
  </si>
  <si>
    <t>INK, Refill, Marking Pen, permanent, Black</t>
  </si>
  <si>
    <t>INK, Refill, Marking Pen, permanent, Blue</t>
  </si>
  <si>
    <t>NOTE PAD, (3"x4"), 100 sheets/pad</t>
  </si>
  <si>
    <t>NOTE PAD, (2"x3"), 100 sheets/pad</t>
  </si>
  <si>
    <t>SIGN PEN, black, Pilot, GTech</t>
  </si>
  <si>
    <t>SIGN PEN, red, Pilot G Tech</t>
  </si>
  <si>
    <t>STAMP PAD INK, violet, edible 50mL</t>
  </si>
  <si>
    <t xml:space="preserve">STAMP PAD, felt pad, min 60mm x 100mm </t>
  </si>
  <si>
    <t>STAPLE WIRE, HEAVY DUTY, #35</t>
  </si>
  <si>
    <t>TAPE, masking, 24mm, 50 meters length</t>
  </si>
  <si>
    <t xml:space="preserve">CUTTER, heavy duty </t>
  </si>
  <si>
    <t>STAMPING DATER, self-inking stamp</t>
  </si>
  <si>
    <t>WASTE BASKET, plastic</t>
  </si>
  <si>
    <t>BROOM, STICK (tingting)</t>
  </si>
  <si>
    <t>DETERGENT POWDER, all purpose, 500gms.</t>
  </si>
  <si>
    <t>FURNITURE CLEANER, 1000mL</t>
  </si>
  <si>
    <t>INSECTICIDE, 500mL /can</t>
  </si>
  <si>
    <t>MOP, Tornado</t>
  </si>
  <si>
    <t>MOPHEAD, Tornado</t>
  </si>
  <si>
    <t>DOOR MAT, COTTON,</t>
  </si>
  <si>
    <t>li</t>
  </si>
  <si>
    <t>TRASHBAG, plastic, black, (M), 10 pcs per pack per roll</t>
  </si>
  <si>
    <t>PAPER, bond, Premium Grade, 8.5" x 13"</t>
  </si>
  <si>
    <t>PAPER, bond, Ordinary, 8.5" x 13"</t>
  </si>
  <si>
    <t>PAPER, bond, Premium Grade, 8.5" x 11"</t>
  </si>
  <si>
    <t>PAPER, bond, Ordinary, 8.5" x 11"</t>
  </si>
  <si>
    <t>CALCULATOR, compact, electronic, LCD, desktop, display, 12 digits, two-way power source</t>
  </si>
  <si>
    <t>FIRE EXTINGUISHER, dry chemical, for ABC class, of fire, squeeze type,non-electrical conductor,non-toxic, non-corrosive, 4.5kg (10lbs.), brand new</t>
  </si>
  <si>
    <t>MULTIMEDIA PROJECTOR, 3000 ansi Lumens, 2000 hours lamp life, supports SVGA to SXGA, (compressed) resolution</t>
  </si>
  <si>
    <t>Keyboard</t>
  </si>
  <si>
    <t>Uninterrupted Power Supply (UPS)</t>
  </si>
  <si>
    <t>Mouse</t>
  </si>
  <si>
    <t>Hard Disk, Sata 1 TB</t>
  </si>
  <si>
    <t>Ballpen, black</t>
  </si>
  <si>
    <t>Folder, green with plastic cover (Legal)</t>
  </si>
  <si>
    <t>Folder, Expanded</t>
  </si>
  <si>
    <t>Computer Ribbon, Epson Lx-300 (refill)</t>
  </si>
  <si>
    <t>Correction Fluid/pen</t>
  </si>
  <si>
    <t>Battery, size AA, rechargeable for GPS</t>
  </si>
  <si>
    <t>Eraser, high quality, Staedtler</t>
  </si>
  <si>
    <t>Ink, Bulk (CYAN), Epson</t>
  </si>
  <si>
    <t>Ink, Bulk (Magenta), Epson</t>
  </si>
  <si>
    <t>Ink, Bulk (Yellow), Epson</t>
  </si>
  <si>
    <t>Ink, Bulk (Black), Epson</t>
  </si>
  <si>
    <t>PE Plastic Bags for Seedlings   4x 10", 100pcs/bag</t>
  </si>
  <si>
    <t>PE Plastic Bags for Seedlings  3 x 8"</t>
  </si>
  <si>
    <t>Seedling Tray, 100 holes</t>
  </si>
  <si>
    <t>Garden Sprinkler, plastic, 5 liter</t>
  </si>
  <si>
    <t>Budding Knife</t>
  </si>
  <si>
    <t>Prunning Shear</t>
  </si>
  <si>
    <t>Prunning Saw</t>
  </si>
  <si>
    <t>Ladder 24ft Aluminum</t>
  </si>
  <si>
    <t xml:space="preserve">Hypodermic Needle, #19 x 1", </t>
  </si>
  <si>
    <t>Hypodermic Needle, #18 x 1/2"</t>
  </si>
  <si>
    <t>Hypodermic Needle, #16 x 1"</t>
  </si>
  <si>
    <t>Hypodermic Needle, #14 x 1"</t>
  </si>
  <si>
    <t>Cotton, absorbent, big</t>
  </si>
  <si>
    <t>Scapel, blade</t>
  </si>
  <si>
    <t>Scapel Handle</t>
  </si>
  <si>
    <t>Syringe, disposable, 3ml, 100/Box</t>
  </si>
  <si>
    <t>Syringe, disposable, 10ml 100/Box</t>
  </si>
  <si>
    <t>Antiseptic (Providine Iodine)</t>
  </si>
  <si>
    <t>Antiparasetic</t>
  </si>
  <si>
    <t>Rabbies Vaccine, 10ml</t>
  </si>
  <si>
    <t>Hog Cholera Vaccine, 10ml</t>
  </si>
  <si>
    <t>Liquid Hand Wash</t>
  </si>
  <si>
    <t>Lab Examination Gloves, (100pc/box)</t>
  </si>
  <si>
    <t>Engine Oil</t>
  </si>
  <si>
    <t>Chain and Sprocket Set, XRM 125</t>
  </si>
  <si>
    <t>Tires, Exterior with interior set, 2.75 x 17</t>
  </si>
  <si>
    <t>Office Swivel Chair</t>
  </si>
  <si>
    <t>Office Table with Drawers and Lock</t>
  </si>
  <si>
    <t>Filling Cabinet, 4 Drawers</t>
  </si>
  <si>
    <t>Prepared and Submitted by:</t>
  </si>
  <si>
    <t>Municipal Agriculturist</t>
  </si>
  <si>
    <t>(SGD.) ENGR. XYKSTER C. PELAEZ</t>
  </si>
  <si>
    <t>ADMINISTRATOR</t>
  </si>
  <si>
    <t>pocket wifi</t>
  </si>
  <si>
    <t>96</t>
  </si>
  <si>
    <t>Bond paper substance 20 short</t>
  </si>
  <si>
    <t>Bond paper, substance 20,  long</t>
  </si>
  <si>
    <t>Ball Pen</t>
  </si>
  <si>
    <t>Sign Pen 0.5</t>
  </si>
  <si>
    <t xml:space="preserve"> Paper fastener Plastic</t>
  </si>
  <si>
    <t>Rubbing Alcohol</t>
  </si>
  <si>
    <t>Computer Ink 704 Black</t>
  </si>
  <si>
    <t>Mailing Envelope long</t>
  </si>
  <si>
    <t>Brown Envelope long</t>
  </si>
  <si>
    <t xml:space="preserve"> Scotch Tape 1”</t>
  </si>
  <si>
    <t>Staple wire No. 35</t>
  </si>
  <si>
    <t>Paper Clip Big</t>
  </si>
  <si>
    <t>Accountable Forms (Birth)</t>
  </si>
  <si>
    <t>Accountable Forms (Death)</t>
  </si>
  <si>
    <t>Accountable Forms (Marriage)</t>
  </si>
  <si>
    <t>Accountable Forms (Application for Marriage</t>
  </si>
  <si>
    <t>License)</t>
  </si>
  <si>
    <t>Stapler #35</t>
  </si>
  <si>
    <t>Folder Holder long</t>
  </si>
  <si>
    <t>Registry Books (Birth)</t>
  </si>
  <si>
    <t>Registry Books (Death)</t>
  </si>
  <si>
    <t>Registry Books (Marriage)</t>
  </si>
  <si>
    <t>Registry Books (Marriage License)</t>
  </si>
  <si>
    <t>Registry Books (Legal Instruments)</t>
  </si>
  <si>
    <t>Logbook 300 pages</t>
  </si>
  <si>
    <t xml:space="preserve">Flashdrive 8 gb. </t>
  </si>
  <si>
    <t>Motherboard</t>
  </si>
  <si>
    <t>Page ____2____of___2_____ pages</t>
  </si>
  <si>
    <t>Page ____1____of___2_____ pages</t>
  </si>
  <si>
    <t>Department / Office: Mina Health Unit</t>
  </si>
  <si>
    <r>
      <t>FOR THE YEAR ___</t>
    </r>
    <r>
      <rPr>
        <b/>
        <u/>
        <sz val="10"/>
        <color theme="1"/>
        <rFont val="Calibri"/>
        <family val="2"/>
        <scheme val="minor"/>
      </rPr>
      <t>2018</t>
    </r>
    <r>
      <rPr>
        <b/>
        <sz val="10"/>
        <color theme="1"/>
        <rFont val="Calibri"/>
        <family val="2"/>
        <scheme val="minor"/>
      </rPr>
      <t>__</t>
    </r>
  </si>
  <si>
    <t xml:space="preserve"> (SGD.)  JANEATTE A. SOBREVEGA, M.D.                                                    </t>
  </si>
  <si>
    <t>Province, City or Municipality: ______Mina, Iloilo_______________________________</t>
  </si>
  <si>
    <t>FOR THE YEAR ___2018____</t>
  </si>
  <si>
    <t>Province, City or Municipality: _____________Mina, Iloilo_________________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</si>
  <si>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Prepared by:                                                     _______(SGD.) </t>
    </r>
    <r>
      <rPr>
        <b/>
        <u/>
        <sz val="8"/>
        <color theme="1"/>
        <rFont val="Calibri"/>
        <family val="2"/>
        <scheme val="minor"/>
      </rPr>
      <t>JANEATTE A. SOBREVEGA, M.D.______</t>
    </r>
    <r>
      <rPr>
        <b/>
        <sz val="8"/>
        <color theme="1"/>
        <rFont val="Calibri"/>
        <family val="2"/>
        <scheme val="minor"/>
      </rPr>
      <t xml:space="preserve">                                                    </t>
    </r>
  </si>
  <si>
    <t>FOR THE YEAR __2018__</t>
  </si>
  <si>
    <t>Province, City or Municipality: ________Mina, Iloilo____________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</si>
  <si>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Prepared by:                                                    _______(SGD.) </t>
    </r>
    <r>
      <rPr>
        <b/>
        <u/>
        <sz val="8"/>
        <color theme="1"/>
        <rFont val="Calibri"/>
        <family val="2"/>
        <scheme val="minor"/>
      </rPr>
      <t>JANEATTE A. SOBREVEGA, M.D.______</t>
    </r>
    <r>
      <rPr>
        <b/>
        <sz val="8"/>
        <color theme="1"/>
        <rFont val="Calibri"/>
        <family val="2"/>
        <scheme val="minor"/>
      </rPr>
      <t xml:space="preserve">                                                    </t>
    </r>
  </si>
  <si>
    <t>Province, City or Municipality: _____Mina, Iloilo__________________</t>
  </si>
  <si>
    <t>Province, City or Municipality: ___Mina, Iloilo_____</t>
  </si>
  <si>
    <t>Department / Office:   Mina Health Unit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</si>
  <si>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Prepared by:                                                     _____(SGD.) </t>
    </r>
    <r>
      <rPr>
        <b/>
        <u/>
        <sz val="8"/>
        <color theme="1"/>
        <rFont val="Calibri"/>
        <family val="2"/>
        <scheme val="minor"/>
      </rPr>
      <t>JANEATTE A. SOBREVEGA, M.D.______</t>
    </r>
    <r>
      <rPr>
        <b/>
        <sz val="8"/>
        <color theme="1"/>
        <rFont val="Calibri"/>
        <family val="2"/>
        <scheme val="minor"/>
      </rPr>
      <t xml:space="preserve">                                                    </t>
    </r>
  </si>
  <si>
    <t>Province, City or Municipality: ______Mina, Iloilo_______________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</si>
  <si>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Prepared by:                                                     _______</t>
    </r>
    <r>
      <rPr>
        <b/>
        <u/>
        <sz val="8"/>
        <color theme="1"/>
        <rFont val="Calibri"/>
        <family val="2"/>
        <scheme val="minor"/>
      </rPr>
      <t>(SGD.) JANEATTE A. SOBREVEGA, M.D.______</t>
    </r>
    <r>
      <rPr>
        <b/>
        <sz val="8"/>
        <color theme="1"/>
        <rFont val="Calibri"/>
        <family val="2"/>
        <scheme val="minor"/>
      </rPr>
      <t xml:space="preserve">                                                    </t>
    </r>
  </si>
  <si>
    <t>Province, City or Municipality: ____Mina, Iloilo____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</si>
  <si>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Prepared by:                                                    ______(SGD.)_</t>
    </r>
    <r>
      <rPr>
        <b/>
        <u/>
        <sz val="8"/>
        <color theme="1"/>
        <rFont val="Calibri"/>
        <family val="2"/>
        <scheme val="minor"/>
      </rPr>
      <t>JANEATTE A. SOBREVEGA, M.D.______</t>
    </r>
    <r>
      <rPr>
        <b/>
        <sz val="8"/>
        <color theme="1"/>
        <rFont val="Calibri"/>
        <family val="2"/>
        <scheme val="minor"/>
      </rPr>
      <t xml:space="preserve">                                                    </t>
    </r>
  </si>
  <si>
    <t>FOR THE YEAR __2018___</t>
  </si>
  <si>
    <t>Province, City or Municipality: ______Mina,Iloilo _____________</t>
  </si>
  <si>
    <t>Province, City or Municipality: ____Mina, Iloilo_____________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</si>
  <si>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Prepared by:                                                    ______(SGD.) _</t>
    </r>
    <r>
      <rPr>
        <b/>
        <u/>
        <sz val="8"/>
        <color theme="1"/>
        <rFont val="Calibri"/>
        <family val="2"/>
        <scheme val="minor"/>
      </rPr>
      <t>JANEATTE A. SOBREVEGA, M.D.______</t>
    </r>
    <r>
      <rPr>
        <b/>
        <sz val="8"/>
        <color theme="1"/>
        <rFont val="Calibri"/>
        <family val="2"/>
        <scheme val="minor"/>
      </rPr>
      <t xml:space="preserve">                                                    </t>
    </r>
  </si>
  <si>
    <t>FOR THE YEAR ___2018___</t>
  </si>
  <si>
    <t>Province, City or Municipality: ____Mina, Iloilo__________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</si>
  <si>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Prepared by:                                                    _____(SGD.) _</t>
    </r>
    <r>
      <rPr>
        <b/>
        <u/>
        <sz val="8"/>
        <color theme="1"/>
        <rFont val="Calibri"/>
        <family val="2"/>
        <scheme val="minor"/>
      </rPr>
      <t>JANEATTE A. SOBREVEGA, M.D.______</t>
    </r>
    <r>
      <rPr>
        <b/>
        <sz val="8"/>
        <color theme="1"/>
        <rFont val="Calibri"/>
        <family val="2"/>
        <scheme val="minor"/>
      </rPr>
      <t xml:space="preserve">                                                    </t>
    </r>
  </si>
  <si>
    <t xml:space="preserve"> FOR THE YEAR 2018</t>
  </si>
  <si>
    <t xml:space="preserve"> City or Municipality: Mina</t>
  </si>
  <si>
    <t xml:space="preserve">              MINA SKILLS TRAINING CENTER</t>
  </si>
  <si>
    <t xml:space="preserve"> Welding Machine AC / DC </t>
  </si>
  <si>
    <t xml:space="preserve"> 5 Units</t>
  </si>
  <si>
    <t>Angle Grinder 100 mm</t>
  </si>
  <si>
    <r>
      <t xml:space="preserve"> 20 U</t>
    </r>
    <r>
      <rPr>
        <b/>
        <u/>
        <sz val="10"/>
        <rFont val="Arial"/>
        <family val="2"/>
      </rPr>
      <t>nits</t>
    </r>
  </si>
  <si>
    <t xml:space="preserve"> 126,00.00</t>
  </si>
  <si>
    <t>Angle Grinder 180 mm</t>
  </si>
  <si>
    <t>10 Units</t>
  </si>
  <si>
    <t>Power Hacksaw 2 HP  1HP 220V</t>
  </si>
  <si>
    <t>1 Unit</t>
  </si>
  <si>
    <t>Portable Cut - Off Saw Machine 2,000w        1 Unit</t>
  </si>
  <si>
    <t xml:space="preserve"> 1 Unit</t>
  </si>
  <si>
    <t>Machine Vise 20 Cm</t>
  </si>
  <si>
    <t>5 Units</t>
  </si>
  <si>
    <t xml:space="preserve"> Gas Welding Regulator &amp; Hose for </t>
  </si>
  <si>
    <t xml:space="preserve">     Oxygen &amp; Acetylene w/ Accessories</t>
  </si>
  <si>
    <t xml:space="preserve"> Welding Cable # 36</t>
  </si>
  <si>
    <t xml:space="preserve"> 30 Meters</t>
  </si>
  <si>
    <t>Acetylene Cutting Tip Nozzle #1</t>
  </si>
  <si>
    <t>10 Pcs</t>
  </si>
  <si>
    <t>Acetylene Cutting Tip Nozzle #2</t>
  </si>
  <si>
    <t>4 Pcs</t>
  </si>
  <si>
    <t>Washing Machine 6.5 Kg</t>
  </si>
  <si>
    <t>2 Units</t>
  </si>
  <si>
    <t xml:space="preserve"> Laundry Dryer 5.0 Kg </t>
  </si>
  <si>
    <t xml:space="preserve"> Vacuum Cleaner - Wet &amp; Dry 20 Liters</t>
  </si>
  <si>
    <t xml:space="preserve"> 2 Units </t>
  </si>
  <si>
    <t xml:space="preserve"> Floor Polisher - 600W, w/ Complete </t>
  </si>
  <si>
    <t xml:space="preserve">       Accessories</t>
  </si>
  <si>
    <t xml:space="preserve"> 2 Units</t>
  </si>
  <si>
    <t xml:space="preserve"> Multi Media Projector</t>
  </si>
  <si>
    <t xml:space="preserve"> Steam Presser</t>
  </si>
  <si>
    <t xml:space="preserve"> Labeler</t>
  </si>
  <si>
    <t xml:space="preserve"> 1 Pc</t>
  </si>
  <si>
    <t xml:space="preserve"> Intercom</t>
  </si>
  <si>
    <t xml:space="preserve"> 1 Set</t>
  </si>
  <si>
    <t xml:space="preserve"> Emergency Light</t>
  </si>
  <si>
    <t xml:space="preserve"> Flash Light - 4 Battery Cap</t>
  </si>
  <si>
    <t xml:space="preserve"> Ceiling Fan </t>
  </si>
  <si>
    <t xml:space="preserve"> 4 units</t>
  </si>
  <si>
    <t xml:space="preserve"> Exhaust Fan</t>
  </si>
  <si>
    <t>4 Units</t>
  </si>
  <si>
    <t xml:space="preserve"> Electrode Oven</t>
  </si>
  <si>
    <t xml:space="preserve"> Fillet Weld Gauge</t>
  </si>
  <si>
    <t xml:space="preserve">1 Set </t>
  </si>
  <si>
    <t xml:space="preserve"> DVD/CD  Player </t>
  </si>
  <si>
    <t xml:space="preserve"> Stand Fan </t>
  </si>
  <si>
    <t xml:space="preserve"> 4 Units</t>
  </si>
  <si>
    <t>Province ,City or Municipality :  MINA</t>
  </si>
  <si>
    <t xml:space="preserve">       OFFICE SUPPLIES</t>
  </si>
  <si>
    <t xml:space="preserve"> Battery, size AAA,alkaline,2pcs./packet</t>
  </si>
  <si>
    <t xml:space="preserve"> Electrical Tape</t>
  </si>
  <si>
    <t xml:space="preserve"> Ink Cartridge Canon 811 black</t>
  </si>
  <si>
    <t xml:space="preserve"> Ink Cartridge Canon 811 colored</t>
  </si>
  <si>
    <t xml:space="preserve"> Ribbon Cartridge,Epson for printing</t>
  </si>
  <si>
    <t xml:space="preserve"> Correction Fluid</t>
  </si>
  <si>
    <t xml:space="preserve"> Envelope Expanded</t>
  </si>
  <si>
    <t xml:space="preserve"> Brown Envelope long</t>
  </si>
  <si>
    <t xml:space="preserve"> Glue all purpose (Elmers)</t>
  </si>
  <si>
    <t xml:space="preserve"> Manila Paper</t>
  </si>
  <si>
    <t xml:space="preserve"> Stabelo</t>
  </si>
  <si>
    <t xml:space="preserve"> Marking Pen</t>
  </si>
  <si>
    <t xml:space="preserve"> Pentel pen </t>
  </si>
  <si>
    <t xml:space="preserve"> Ink Marking Pen</t>
  </si>
  <si>
    <t>2bot.</t>
  </si>
  <si>
    <t xml:space="preserve"> Ink Pentel pen</t>
  </si>
  <si>
    <t xml:space="preserve"> Oil General purpose 120 ml</t>
  </si>
  <si>
    <t xml:space="preserve"> Parchment Paper Concord</t>
  </si>
  <si>
    <t>500pcs.</t>
  </si>
  <si>
    <t>5boxes</t>
  </si>
  <si>
    <t xml:space="preserve"> Paper Clip</t>
  </si>
  <si>
    <t xml:space="preserve"> Pencil Mongol #2</t>
  </si>
  <si>
    <t>3boxes</t>
  </si>
  <si>
    <t xml:space="preserve"> Record Book, 300pages</t>
  </si>
  <si>
    <t>4pads</t>
  </si>
  <si>
    <t xml:space="preserve"> Ring Binder 6mm x 1.12m plastic</t>
  </si>
  <si>
    <t>3rolls</t>
  </si>
  <si>
    <t>Sub- Total</t>
  </si>
  <si>
    <t>Province, City or Municipality :___MINA_______________________________</t>
  </si>
  <si>
    <t xml:space="preserve"> Sign Pen G-Tech</t>
  </si>
  <si>
    <t xml:space="preserve"> Staple Wire Heavy Duty </t>
  </si>
  <si>
    <t xml:space="preserve"> Masking Tape 2"</t>
  </si>
  <si>
    <t>bundle</t>
  </si>
  <si>
    <t xml:space="preserve"> Transparent Tape 3"</t>
  </si>
  <si>
    <t xml:space="preserve"> Packaging Tape 4"</t>
  </si>
  <si>
    <t xml:space="preserve"> Paper Cutter Heavy Duty</t>
  </si>
  <si>
    <t xml:space="preserve"> Puncher Heavy Duty</t>
  </si>
  <si>
    <t xml:space="preserve"> Scissor Heavy Duty</t>
  </si>
  <si>
    <t>Sharpener,Single Cutter head</t>
  </si>
  <si>
    <t xml:space="preserve"> Waste Basket </t>
  </si>
  <si>
    <t xml:space="preserve"> Soft Broom (tambo )</t>
  </si>
  <si>
    <t xml:space="preserve"> Broom Stick walis tingting</t>
  </si>
  <si>
    <t xml:space="preserve"> Detergent Pwder,all purpose, 500 grams</t>
  </si>
  <si>
    <t xml:space="preserve"> Detergent Bar,min 392 grams net mass, four </t>
  </si>
  <si>
    <t>bar</t>
  </si>
  <si>
    <t xml:space="preserve"> Disinfectant Spray, 400 grams net content</t>
  </si>
  <si>
    <t xml:space="preserve"> Dust Pan Plastic</t>
  </si>
  <si>
    <t xml:space="preserve"> Toilet Bowl Urinal Cleaner </t>
  </si>
  <si>
    <t xml:space="preserve"> Toilet Deodorant Cake</t>
  </si>
  <si>
    <t xml:space="preserve"> Trash Bag Plastic black </t>
  </si>
  <si>
    <t xml:space="preserve"> Band Paper ordinary short</t>
  </si>
  <si>
    <t xml:space="preserve"> Band Paper ordinary long</t>
  </si>
  <si>
    <t xml:space="preserve"> Band Paper Cactus short</t>
  </si>
  <si>
    <t xml:space="preserve"> Band Paper cactus long</t>
  </si>
  <si>
    <t xml:space="preserve"> Band Paper A4</t>
  </si>
  <si>
    <t xml:space="preserve"> Electric Stand Fan</t>
  </si>
  <si>
    <t>Electric Fan Orbital</t>
  </si>
  <si>
    <t>sum(</t>
  </si>
  <si>
    <t>Province, City or Municipality :__MINA________________________________</t>
  </si>
  <si>
    <t>Facsimile Transceiver, uses thermal paper</t>
  </si>
  <si>
    <t>50m/roll,for document 21mm x 600mm, 15</t>
  </si>
  <si>
    <t xml:space="preserve">sec. transmission with 208mm, ducuments </t>
  </si>
  <si>
    <t xml:space="preserve">feeder holds 10 pages, with paper cutter, </t>
  </si>
  <si>
    <t>redail, and fax/tel switchover</t>
  </si>
  <si>
    <t xml:space="preserve"> Fax Paper</t>
  </si>
  <si>
    <t xml:space="preserve"> Flush light Heavy Duty</t>
  </si>
  <si>
    <t xml:space="preserve"> Robbon Printer LX</t>
  </si>
  <si>
    <t>CCTV Camers ( 6 sets complete )</t>
  </si>
  <si>
    <t xml:space="preserve"> Rubbing Alcohol </t>
  </si>
  <si>
    <t xml:space="preserve">          TOOLS AND EQUIPMENTS</t>
  </si>
  <si>
    <t>Multi Tester (EIM )</t>
  </si>
  <si>
    <t>Electric Drill  Makita</t>
  </si>
  <si>
    <t>Electric Plainer Makita</t>
  </si>
  <si>
    <t xml:space="preserve">Soldering Iron heavy duty </t>
  </si>
  <si>
    <t>Wheel Borrow</t>
  </si>
  <si>
    <t>Hickey pipe bender</t>
  </si>
  <si>
    <t>Pull push rule 5mt.</t>
  </si>
  <si>
    <t>CONSUMABLES OF ELECTRICAL INSTALL-</t>
  </si>
  <si>
    <t>MASONRY .</t>
  </si>
  <si>
    <t xml:space="preserve"> BX Adoptor 3/4 (metal ) </t>
  </si>
  <si>
    <t xml:space="preserve"> BX Armored Cable 3/4 (metal )</t>
  </si>
  <si>
    <t xml:space="preserve"> Rigid Steel Conduit 1/2 metal</t>
  </si>
  <si>
    <t xml:space="preserve"> Electrical Metalic Tubing</t>
  </si>
  <si>
    <t xml:space="preserve"> THHN 2.0mm wire Assted</t>
  </si>
  <si>
    <t xml:space="preserve"> TW Wire 5.5mm Assted</t>
  </si>
  <si>
    <t>Province, City or Municipality :____MINA______________________________</t>
  </si>
  <si>
    <t>FLEXIBLE HOSE 1/2</t>
  </si>
  <si>
    <t xml:space="preserve"> ELECTRICAL PIPE 1/2 </t>
  </si>
  <si>
    <t>lghts</t>
  </si>
  <si>
    <t>METALIC TUBING 1/2</t>
  </si>
  <si>
    <t>PVC UTILITY BOX</t>
  </si>
  <si>
    <t>CIRCUIT BREAKER  60 Amp</t>
  </si>
  <si>
    <t>CIRCUIT BREAKER  30 Amp</t>
  </si>
  <si>
    <t>CIRCIUT BREAKER 20 Amp</t>
  </si>
  <si>
    <t>CIRCIUT BREAKER 15Amp</t>
  </si>
  <si>
    <t>Mahogany wood 1 x 2 x 10</t>
  </si>
  <si>
    <t>Mahogany wood 2 x 2 x 10</t>
  </si>
  <si>
    <t>Mahogany wood 2 x 4 x 10</t>
  </si>
  <si>
    <t>Mahogany wood 2 x 6 x 10</t>
  </si>
  <si>
    <t>Finishing Nails 1"</t>
  </si>
  <si>
    <t>kls.</t>
  </si>
  <si>
    <t>Finishing nails 2</t>
  </si>
  <si>
    <t>CWN 1"</t>
  </si>
  <si>
    <t>CWN11/2</t>
  </si>
  <si>
    <t>CWN 2"</t>
  </si>
  <si>
    <t>CWN 2 1/2</t>
  </si>
  <si>
    <t>CWN 3"</t>
  </si>
  <si>
    <t>CWN 4"</t>
  </si>
  <si>
    <t>CONCRETE NAILS 4''</t>
  </si>
  <si>
    <t xml:space="preserve">NYLON STRING </t>
  </si>
  <si>
    <t>NYLON STRING FOR GRASS CUTTER</t>
  </si>
  <si>
    <t>GASOLINE</t>
  </si>
  <si>
    <t>let.</t>
  </si>
  <si>
    <t>2 T</t>
  </si>
  <si>
    <t>lrt</t>
  </si>
  <si>
    <t>1/4 4 x 8 ordinary plywood</t>
  </si>
  <si>
    <t>1/2 4 x 8 marine plywood</t>
  </si>
  <si>
    <t>3/4 4 x 8 marine plywood</t>
  </si>
  <si>
    <t>1/4 plastic tubing</t>
  </si>
  <si>
    <t>met.</t>
  </si>
  <si>
    <t>Cement</t>
  </si>
  <si>
    <t xml:space="preserve">                                                                                                            ANNUAL PROCUREMENT PLAN</t>
  </si>
  <si>
    <t xml:space="preserve">                                                                                                             FOR THE YEAR _____2016____</t>
  </si>
  <si>
    <t xml:space="preserve"> T.W. wire 8mm</t>
  </si>
  <si>
    <t xml:space="preserve"> 9mm corrogated bar</t>
  </si>
  <si>
    <t xml:space="preserve"> CHW  Hollow Block</t>
  </si>
  <si>
    <t xml:space="preserve">  Wire mesh</t>
  </si>
  <si>
    <t xml:space="preserve">  Metalic Tubing 1/2</t>
  </si>
  <si>
    <t xml:space="preserve">  Finishing Nails 1"</t>
  </si>
  <si>
    <t xml:space="preserve">  Finishing Nails 1" 1/2</t>
  </si>
  <si>
    <t xml:space="preserve">  Finishing Nails 2"</t>
  </si>
  <si>
    <t xml:space="preserve">  Corrogated Nails 2"</t>
  </si>
  <si>
    <t xml:space="preserve">  Corrogated Nails 3"</t>
  </si>
  <si>
    <t xml:space="preserve">  Corrogated Nails 4"</t>
  </si>
  <si>
    <t xml:space="preserve"> for the year 2018</t>
  </si>
  <si>
    <t xml:space="preserve">                 </t>
  </si>
  <si>
    <t>ent/Office: Mina Skills Training Center</t>
  </si>
  <si>
    <t>Detergent Soap Bar</t>
  </si>
  <si>
    <t xml:space="preserve">4 Bar </t>
  </si>
  <si>
    <t xml:space="preserve"> Detergent Soap Powder</t>
  </si>
  <si>
    <t>50 Kg</t>
  </si>
  <si>
    <t>Stain Removing Agent (Zonrox)Original 1,000mL</t>
  </si>
  <si>
    <t>40 Ltr</t>
  </si>
  <si>
    <t>Stain Removing Agent (Zonrox-color Safe Pink)</t>
  </si>
  <si>
    <t>20 Ltr</t>
  </si>
  <si>
    <t xml:space="preserve"> Disinfectant (Lysol)</t>
  </si>
  <si>
    <t>Fabric Conditioner</t>
  </si>
  <si>
    <t>4 Doz</t>
  </si>
  <si>
    <t>Deodorizers</t>
  </si>
  <si>
    <t xml:space="preserve"> 40 Cakes</t>
  </si>
  <si>
    <t xml:space="preserve"> Air Freshener (Spray) 320 mL</t>
  </si>
  <si>
    <t xml:space="preserve"> 20 Bottles</t>
  </si>
  <si>
    <t xml:space="preserve"> Furniture Polish 330 mL</t>
  </si>
  <si>
    <t xml:space="preserve"> 4 bottles </t>
  </si>
  <si>
    <t xml:space="preserve"> Dishwashing Paste 400mL</t>
  </si>
  <si>
    <t xml:space="preserve"> 4 cont</t>
  </si>
  <si>
    <t xml:space="preserve"> Sponge (Double Purpose)</t>
  </si>
  <si>
    <t>20 Pcs</t>
  </si>
  <si>
    <t xml:space="preserve"> Insecticide Spray (Baygon)  500 mL</t>
  </si>
  <si>
    <t>4 Bot</t>
  </si>
  <si>
    <t>Toilet Bowl Cleaner 500 mL</t>
  </si>
  <si>
    <t>20 Bot</t>
  </si>
  <si>
    <t xml:space="preserve"> Toilet Bowl Pump (Plunger)</t>
  </si>
  <si>
    <t xml:space="preserve"> Toiler Bowl Brush</t>
  </si>
  <si>
    <t xml:space="preserve"> Duster</t>
  </si>
  <si>
    <t>5Pcs</t>
  </si>
  <si>
    <t xml:space="preserve">Floor Mop Head w/ Handle </t>
  </si>
  <si>
    <t>2 Pcs</t>
  </si>
  <si>
    <t xml:space="preserve"> Squeeges (Glass Wiper)</t>
  </si>
  <si>
    <t>5 Pcs</t>
  </si>
  <si>
    <t xml:space="preserve"> Rubber Gloves</t>
  </si>
  <si>
    <t>5 Sets</t>
  </si>
  <si>
    <t>6 Pcs</t>
  </si>
  <si>
    <t>Pentel Pen</t>
  </si>
  <si>
    <t xml:space="preserve"> 6 Pcs</t>
  </si>
  <si>
    <t>Gtech Signing Pen</t>
  </si>
  <si>
    <t xml:space="preserve">  TOTAL</t>
  </si>
  <si>
    <t xml:space="preserve"> Electrode 6011 1/8 - Wipweld</t>
  </si>
  <si>
    <t xml:space="preserve"> 80 Boxes</t>
  </si>
  <si>
    <t>Electrode - 6013</t>
  </si>
  <si>
    <t xml:space="preserve"> Detergent Soap Powder 1,100g</t>
  </si>
  <si>
    <t xml:space="preserve"> 50 Boxes</t>
  </si>
  <si>
    <t xml:space="preserve"> Electrode - 7018 (Wipweld)</t>
  </si>
  <si>
    <t xml:space="preserve"> 70 Boxes</t>
  </si>
  <si>
    <t xml:space="preserve"> Electrode - 7018 (Nihonweld)</t>
  </si>
  <si>
    <t xml:space="preserve"> 30 Boxes</t>
  </si>
  <si>
    <t xml:space="preserve"> Flat Bar 3/8 mm x 2"</t>
  </si>
  <si>
    <t xml:space="preserve"> 96 Length </t>
  </si>
  <si>
    <t xml:space="preserve"> Flar Bar 7mm (Standard Size) </t>
  </si>
  <si>
    <t xml:space="preserve"> 60 Length</t>
  </si>
  <si>
    <t xml:space="preserve"> Plain Round Bar 12mm Diameter</t>
  </si>
  <si>
    <t xml:space="preserve"> 35 Length</t>
  </si>
  <si>
    <t>Grinding Disc 4"</t>
  </si>
  <si>
    <t xml:space="preserve"> 2,000 Pcs</t>
  </si>
  <si>
    <t>Cut - Off Disc 4</t>
  </si>
  <si>
    <t xml:space="preserve"> 1,000 Pcs</t>
  </si>
  <si>
    <t xml:space="preserve"> Carbon Brush 204A</t>
  </si>
  <si>
    <t xml:space="preserve"> 50 Sets</t>
  </si>
  <si>
    <t xml:space="preserve"> 20 Sets</t>
  </si>
  <si>
    <t xml:space="preserve"> Carbon Brush 411A </t>
  </si>
  <si>
    <t xml:space="preserve"> 100 Sets</t>
  </si>
  <si>
    <t xml:space="preserve"> 40 Sets</t>
  </si>
  <si>
    <t xml:space="preserve"> B.I. Pipe Sched. 80 x 6 x 20</t>
  </si>
  <si>
    <t xml:space="preserve"> 12 Length</t>
  </si>
  <si>
    <t>B.I. Pipe Sched. 60 x 6 x 20'</t>
  </si>
  <si>
    <t xml:space="preserve"> 24 Tubes</t>
  </si>
  <si>
    <t>Oxygen Refilled</t>
  </si>
  <si>
    <t xml:space="preserve"> 70 Tank</t>
  </si>
  <si>
    <t xml:space="preserve">Acetylene Refilled </t>
  </si>
  <si>
    <t>15 Tank</t>
  </si>
  <si>
    <t xml:space="preserve">Grinding Stone 8 x 1 x 1 </t>
  </si>
  <si>
    <t xml:space="preserve"> 32 Pcs</t>
  </si>
  <si>
    <t>Circular Brush 8"</t>
  </si>
  <si>
    <t xml:space="preserve"> 50 Pcs</t>
  </si>
  <si>
    <t xml:space="preserve">Steel Brush </t>
  </si>
  <si>
    <t xml:space="preserve"> 30 Dozens</t>
  </si>
  <si>
    <t xml:space="preserve"> Electrical Tape 16m</t>
  </si>
  <si>
    <t xml:space="preserve"> 30 Pcs</t>
  </si>
  <si>
    <t xml:space="preserve"> Electrode Holder 300 Amps</t>
  </si>
  <si>
    <t xml:space="preserve"> 100 Pcs</t>
  </si>
  <si>
    <t xml:space="preserve"> Welding Apron (Leather)</t>
  </si>
  <si>
    <t xml:space="preserve"> 25 Pcs</t>
  </si>
  <si>
    <t xml:space="preserve"> Welding Gloves (Leather)</t>
  </si>
  <si>
    <t xml:space="preserve"> Framing Square 12"</t>
  </si>
  <si>
    <t xml:space="preserve"> 12 Pcs</t>
  </si>
  <si>
    <t xml:space="preserve"> 5 Pcs</t>
  </si>
  <si>
    <t xml:space="preserve"> 4 Gallons</t>
  </si>
  <si>
    <t xml:space="preserve"> Cautions - Yellow Signages</t>
  </si>
  <si>
    <t xml:space="preserve"> Housekping Txtsbooks &amp; References</t>
  </si>
  <si>
    <t>(SGD.) RONNIE H. GRABATO</t>
  </si>
  <si>
    <t>ngp/app/2018</t>
  </si>
  <si>
    <t>1,042.501.00</t>
  </si>
  <si>
    <t xml:space="preserve"> Capsul Bulb 20watts</t>
  </si>
  <si>
    <t xml:space="preserve"> Walis TingTing</t>
  </si>
  <si>
    <t xml:space="preserve"> Smoke Detecor with Telephone</t>
  </si>
  <si>
    <t xml:space="preserve"> Camera</t>
  </si>
  <si>
    <t xml:space="preserve"> Labelling Machine</t>
  </si>
  <si>
    <t xml:space="preserve">                    FOR THE YEAR  - 2018</t>
  </si>
  <si>
    <t xml:space="preserve"> Folder long ordinary</t>
  </si>
  <si>
    <t xml:space="preserve"> Record Book, 300 pages</t>
  </si>
  <si>
    <t xml:space="preserve"> Paper Clip </t>
  </si>
  <si>
    <t xml:space="preserve"> Paper Fastener</t>
  </si>
  <si>
    <t xml:space="preserve"> Oil General Purpose 120 ml</t>
  </si>
  <si>
    <t>box\</t>
  </si>
  <si>
    <t xml:space="preserve">  Ballpen Ordinary Black</t>
  </si>
  <si>
    <t xml:space="preserve">                          FOR THE YEAR 2018</t>
  </si>
  <si>
    <t>FOR THE YEAR _____2018__</t>
  </si>
  <si>
    <t>lgths</t>
  </si>
  <si>
    <t>ATION AND MAINTENANCE, CARPENTRY,</t>
  </si>
  <si>
    <t xml:space="preserve"> Ink Refill Printer (4 colors )</t>
  </si>
  <si>
    <t>FOR THE YEAR _____2018____</t>
  </si>
  <si>
    <t>Calculator Compact</t>
  </si>
  <si>
    <t xml:space="preserve"> Plastic Colored Folder long Asst. colors</t>
  </si>
  <si>
    <t xml:space="preserve"> Compact Flouresent tube 40Watts</t>
  </si>
  <si>
    <t xml:space="preserve"> Flourecent Bulb 18 W</t>
  </si>
  <si>
    <t xml:space="preserve"> GRAND TOTAL</t>
  </si>
  <si>
    <t>MSTC1</t>
  </si>
  <si>
    <t>MSTC2</t>
  </si>
  <si>
    <t>Page ____6____of___6_____ pages</t>
  </si>
  <si>
    <t>Page ____5____of___6_____ pages</t>
  </si>
  <si>
    <t>Page ____4____of___6_____ pages</t>
  </si>
  <si>
    <t>Page ____3____of___6_____ pages</t>
  </si>
  <si>
    <t>Page ____2____of__6_____ pages</t>
  </si>
  <si>
    <t>Page ____1____of__6_____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</si>
</sst>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&quot;₱&quot;#,##0.00"/>
    <numFmt numFmtId="167" formatCode="_(&quot;₱&quot;* #,##0.00_);_(&quot;₱&quot;* \(#,##0.00\);_(&quot;₱&quot;* &quot;-&quot;??_);_(@_)"/>
    <numFmt numFmtId="168" formatCode="_(* #,##0.00_);_(* \(#,##0.00\);_(* &quot;-&quot;_);_(@_)"/>
    <numFmt numFmtId="169" formatCode="_(* #,##0_);_(* \(#,##0\);_(* &quot;-&quot;_);_(@_)"/>
    <numFmt numFmtId="170" formatCode="_(* #,##0.000_);_(* \(#,##0.000\);_(* &quot;-&quot;??_);_(@_)"/>
    <numFmt numFmtId="171" formatCode="#,##0.000"/>
  </numFmts>
  <fonts count="13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0"/>
      <name val="Candara"/>
      <family val="2"/>
    </font>
    <font>
      <sz val="10"/>
      <color theme="1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0"/>
      <name val="Candara"/>
      <family val="2"/>
    </font>
    <font>
      <sz val="8"/>
      <name val="Candara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u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8"/>
      <color indexed="8"/>
      <name val="Arial"/>
      <family val="2"/>
    </font>
    <font>
      <i/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10"/>
      <color rgb="FF000000"/>
      <name val="Candara"/>
      <family val="2"/>
    </font>
    <font>
      <sz val="10"/>
      <color theme="1"/>
      <name val="Candar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ndara"/>
      <family val="2"/>
    </font>
    <font>
      <b/>
      <sz val="8"/>
      <name val="Arial"/>
      <family val="2"/>
    </font>
    <font>
      <sz val="12"/>
      <name val="Calibri"/>
      <family val="2"/>
    </font>
    <font>
      <b/>
      <sz val="10"/>
      <color indexed="8"/>
      <name val="Arial"/>
      <family val="2"/>
    </font>
    <font>
      <b/>
      <sz val="12"/>
      <name val="Candara"/>
      <family val="2"/>
    </font>
    <font>
      <b/>
      <u/>
      <sz val="10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vertAlign val="superscript"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1"/>
      <color theme="1"/>
      <name val="Arial Narrow"/>
      <family val="2"/>
    </font>
    <font>
      <sz val="11"/>
      <name val="Times New Roman"/>
      <family val="1"/>
    </font>
    <font>
      <i/>
      <sz val="8"/>
      <name val="Century Gothic"/>
      <family val="2"/>
    </font>
    <font>
      <i/>
      <sz val="10"/>
      <color theme="3"/>
      <name val="Century Gothic"/>
      <family val="2"/>
    </font>
    <font>
      <i/>
      <sz val="10"/>
      <color theme="1"/>
      <name val="Century Gothic"/>
      <family val="2"/>
    </font>
    <font>
      <i/>
      <sz val="10"/>
      <name val="Century Gothic"/>
      <family val="2"/>
    </font>
    <font>
      <i/>
      <sz val="8"/>
      <color theme="1"/>
      <name val="Century Gothic"/>
      <family val="2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u/>
      <sz val="10"/>
      <color theme="1"/>
      <name val="Candara"/>
      <family val="2"/>
    </font>
    <font>
      <b/>
      <sz val="11"/>
      <color theme="1"/>
      <name val="Candara"/>
      <family val="2"/>
    </font>
    <font>
      <sz val="9"/>
      <name val="Calibri"/>
      <family val="2"/>
      <scheme val="minor"/>
    </font>
    <font>
      <b/>
      <sz val="11"/>
      <color theme="1"/>
      <name val="Arial Narrow"/>
      <family val="2"/>
    </font>
    <font>
      <b/>
      <u/>
      <sz val="12"/>
      <color theme="1"/>
      <name val="Candara"/>
      <family val="2"/>
    </font>
    <font>
      <u/>
      <sz val="10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 light"/>
    </font>
    <font>
      <sz val="10"/>
      <name val="Calibri light"/>
    </font>
    <font>
      <sz val="11"/>
      <color theme="1"/>
      <name val="Calibri light"/>
    </font>
    <font>
      <b/>
      <sz val="10"/>
      <color theme="1"/>
      <name val="Calibri light"/>
    </font>
    <font>
      <sz val="10"/>
      <name val="Arial"/>
      <charset val="134"/>
    </font>
    <font>
      <b/>
      <sz val="10"/>
      <name val="Arial"/>
      <charset val="134"/>
    </font>
    <font>
      <b/>
      <sz val="8"/>
      <name val="Arial"/>
      <charset val="134"/>
    </font>
    <font>
      <sz val="11"/>
      <name val="Candara"/>
      <charset val="134"/>
    </font>
    <font>
      <b/>
      <i/>
      <sz val="10"/>
      <color indexed="8"/>
      <name val="Arial"/>
      <charset val="134"/>
    </font>
    <font>
      <b/>
      <sz val="10"/>
      <color indexed="8"/>
      <name val="Arial"/>
      <charset val="134"/>
    </font>
    <font>
      <sz val="10"/>
      <name val="Arial"/>
    </font>
    <font>
      <b/>
      <sz val="10"/>
      <color rgb="FFFF0000"/>
      <name val="Arial"/>
      <family val="2"/>
    </font>
    <font>
      <b/>
      <sz val="10.5"/>
      <name val="Arial"/>
      <family val="2"/>
    </font>
    <font>
      <b/>
      <sz val="9"/>
      <color rgb="FFFF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u/>
      <sz val="9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164" fontId="7" fillId="0" borderId="0" applyFont="0" applyFill="0" applyBorder="0" applyAlignment="0" applyProtection="0"/>
    <xf numFmtId="0" fontId="14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4" fillId="0" borderId="0"/>
    <xf numFmtId="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16" fillId="0" borderId="0"/>
    <xf numFmtId="164" fontId="116" fillId="0" borderId="0" applyFont="0" applyFill="0" applyBorder="0" applyAlignment="0" applyProtection="0"/>
    <xf numFmtId="0" fontId="122" fillId="0" borderId="0"/>
    <xf numFmtId="164" fontId="122" fillId="0" borderId="0" applyFont="0" applyFill="0" applyBorder="0" applyAlignment="0" applyProtection="0"/>
  </cellStyleXfs>
  <cellXfs count="1682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4" xfId="0" applyBorder="1"/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4" xfId="0" applyFont="1" applyBorder="1"/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3" fontId="0" fillId="0" borderId="4" xfId="0" applyNumberFormat="1" applyBorder="1"/>
    <xf numFmtId="164" fontId="0" fillId="0" borderId="4" xfId="1" applyFont="1" applyBorder="1"/>
    <xf numFmtId="0" fontId="10" fillId="0" borderId="4" xfId="0" applyFont="1" applyBorder="1" applyAlignment="1">
      <alignment horizontal="center" wrapText="1"/>
    </xf>
    <xf numFmtId="0" fontId="12" fillId="0" borderId="4" xfId="0" applyFont="1" applyBorder="1"/>
    <xf numFmtId="0" fontId="13" fillId="0" borderId="4" xfId="0" applyFont="1" applyBorder="1"/>
    <xf numFmtId="0" fontId="9" fillId="0" borderId="4" xfId="0" applyFont="1" applyFill="1" applyBorder="1"/>
    <xf numFmtId="164" fontId="0" fillId="0" borderId="0" xfId="1" applyFont="1"/>
    <xf numFmtId="0" fontId="12" fillId="0" borderId="4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164" fontId="0" fillId="0" borderId="4" xfId="0" applyNumberFormat="1" applyBorder="1"/>
    <xf numFmtId="0" fontId="0" fillId="0" borderId="0" xfId="0" applyAlignment="1">
      <alignment horizontal="center"/>
    </xf>
    <xf numFmtId="0" fontId="9" fillId="0" borderId="0" xfId="0" applyFont="1"/>
    <xf numFmtId="0" fontId="15" fillId="0" borderId="0" xfId="2" applyFont="1"/>
    <xf numFmtId="0" fontId="15" fillId="3" borderId="0" xfId="2" applyFont="1" applyFill="1"/>
    <xf numFmtId="0" fontId="15" fillId="0" borderId="0" xfId="2" applyFont="1" applyAlignment="1"/>
    <xf numFmtId="0" fontId="15" fillId="0" borderId="0" xfId="2" applyFont="1" applyBorder="1" applyAlignment="1"/>
    <xf numFmtId="0" fontId="15" fillId="0" borderId="6" xfId="2" applyFont="1" applyBorder="1" applyAlignment="1"/>
    <xf numFmtId="4" fontId="15" fillId="3" borderId="0" xfId="2" applyNumberFormat="1" applyFont="1" applyFill="1"/>
    <xf numFmtId="0" fontId="15" fillId="0" borderId="0" xfId="2" applyNumberFormat="1" applyFont="1"/>
    <xf numFmtId="0" fontId="15" fillId="0" borderId="0" xfId="2" applyFont="1" applyAlignment="1">
      <alignment horizontal="left"/>
    </xf>
    <xf numFmtId="0" fontId="15" fillId="0" borderId="1" xfId="2" applyFont="1" applyBorder="1"/>
    <xf numFmtId="0" fontId="15" fillId="0" borderId="2" xfId="2" applyFont="1" applyBorder="1"/>
    <xf numFmtId="4" fontId="15" fillId="3" borderId="2" xfId="2" applyNumberFormat="1" applyFont="1" applyFill="1" applyBorder="1"/>
    <xf numFmtId="0" fontId="15" fillId="0" borderId="2" xfId="2" applyNumberFormat="1" applyFont="1" applyBorder="1"/>
    <xf numFmtId="0" fontId="15" fillId="0" borderId="2" xfId="2" applyFont="1" applyBorder="1" applyAlignment="1">
      <alignment horizontal="left"/>
    </xf>
    <xf numFmtId="0" fontId="15" fillId="0" borderId="8" xfId="2" applyFont="1" applyBorder="1"/>
    <xf numFmtId="0" fontId="15" fillId="0" borderId="9" xfId="2" applyFont="1" applyBorder="1"/>
    <xf numFmtId="0" fontId="15" fillId="0" borderId="10" xfId="2" applyFont="1" applyBorder="1"/>
    <xf numFmtId="0" fontId="18" fillId="0" borderId="2" xfId="2" applyFont="1" applyBorder="1"/>
    <xf numFmtId="0" fontId="18" fillId="0" borderId="3" xfId="2" applyFont="1" applyBorder="1"/>
    <xf numFmtId="0" fontId="15" fillId="0" borderId="5" xfId="2" applyFont="1" applyBorder="1" applyAlignment="1"/>
    <xf numFmtId="4" fontId="15" fillId="3" borderId="6" xfId="2" applyNumberFormat="1" applyFont="1" applyFill="1" applyBorder="1"/>
    <xf numFmtId="0" fontId="15" fillId="0" borderId="6" xfId="2" applyNumberFormat="1" applyFont="1" applyBorder="1"/>
    <xf numFmtId="0" fontId="15" fillId="0" borderId="6" xfId="2" applyFont="1" applyBorder="1" applyAlignment="1">
      <alignment horizontal="left"/>
    </xf>
    <xf numFmtId="0" fontId="15" fillId="0" borderId="5" xfId="2" applyFont="1" applyBorder="1"/>
    <xf numFmtId="0" fontId="15" fillId="0" borderId="7" xfId="2" applyFont="1" applyBorder="1"/>
    <xf numFmtId="0" fontId="15" fillId="0" borderId="6" xfId="2" applyFont="1" applyBorder="1"/>
    <xf numFmtId="0" fontId="15" fillId="0" borderId="11" xfId="2" applyFont="1" applyFill="1" applyBorder="1"/>
    <xf numFmtId="4" fontId="15" fillId="3" borderId="11" xfId="2" applyNumberFormat="1" applyFont="1" applyFill="1" applyBorder="1"/>
    <xf numFmtId="0" fontId="15" fillId="0" borderId="1" xfId="2" applyNumberFormat="1" applyFont="1" applyBorder="1"/>
    <xf numFmtId="0" fontId="15" fillId="0" borderId="3" xfId="2" applyFont="1" applyBorder="1" applyAlignment="1">
      <alignment horizontal="left"/>
    </xf>
    <xf numFmtId="0" fontId="15" fillId="0" borderId="12" xfId="2" applyFont="1" applyFill="1" applyBorder="1" applyAlignment="1">
      <alignment horizontal="center"/>
    </xf>
    <xf numFmtId="0" fontId="15" fillId="0" borderId="13" xfId="2" applyFont="1" applyBorder="1" applyAlignment="1">
      <alignment horizontal="center"/>
    </xf>
    <xf numFmtId="4" fontId="15" fillId="3" borderId="12" xfId="2" applyNumberFormat="1" applyFont="1" applyFill="1" applyBorder="1" applyAlignment="1">
      <alignment horizontal="center"/>
    </xf>
    <xf numFmtId="0" fontId="15" fillId="0" borderId="12" xfId="2" applyFont="1" applyBorder="1"/>
    <xf numFmtId="4" fontId="15" fillId="3" borderId="15" xfId="2" applyNumberFormat="1" applyFont="1" applyFill="1" applyBorder="1"/>
    <xf numFmtId="0" fontId="15" fillId="0" borderId="5" xfId="2" applyNumberFormat="1" applyFont="1" applyBorder="1"/>
    <xf numFmtId="0" fontId="15" fillId="0" borderId="7" xfId="2" applyFont="1" applyBorder="1" applyAlignment="1">
      <alignment horizontal="left"/>
    </xf>
    <xf numFmtId="0" fontId="15" fillId="0" borderId="4" xfId="2" applyFont="1" applyFill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5" fillId="0" borderId="4" xfId="2" applyFont="1" applyFill="1" applyBorder="1"/>
    <xf numFmtId="0" fontId="5" fillId="0" borderId="16" xfId="3" applyFont="1" applyBorder="1" applyAlignment="1">
      <alignment horizontal="center"/>
    </xf>
    <xf numFmtId="49" fontId="20" fillId="0" borderId="10" xfId="3" applyNumberFormat="1" applyFont="1" applyFill="1" applyBorder="1" applyAlignment="1" applyProtection="1">
      <alignment horizontal="left" vertical="center" wrapText="1"/>
    </xf>
    <xf numFmtId="164" fontId="15" fillId="0" borderId="10" xfId="4" applyFont="1" applyBorder="1" applyAlignment="1" applyProtection="1">
      <alignment horizontal="center" vertical="center" wrapText="1"/>
    </xf>
    <xf numFmtId="0" fontId="15" fillId="0" borderId="4" xfId="2" applyNumberFormat="1" applyFont="1" applyBorder="1" applyAlignment="1">
      <alignment horizontal="right"/>
    </xf>
    <xf numFmtId="0" fontId="21" fillId="0" borderId="4" xfId="3" applyFont="1" applyBorder="1" applyAlignment="1" applyProtection="1">
      <alignment horizontal="center" vertical="center" wrapText="1"/>
      <protection locked="0"/>
    </xf>
    <xf numFmtId="164" fontId="15" fillId="0" borderId="4" xfId="3" applyNumberFormat="1" applyFont="1" applyBorder="1" applyAlignment="1" applyProtection="1">
      <alignment horizontal="center" vertical="center" wrapText="1"/>
      <protection locked="0"/>
    </xf>
    <xf numFmtId="0" fontId="15" fillId="0" borderId="4" xfId="3" applyFont="1" applyBorder="1" applyAlignment="1" applyProtection="1">
      <alignment horizontal="center" vertical="center" wrapText="1"/>
      <protection locked="0"/>
    </xf>
    <xf numFmtId="0" fontId="21" fillId="0" borderId="0" xfId="3" applyFont="1" applyBorder="1" applyAlignment="1" applyProtection="1">
      <alignment horizontal="center" vertical="center" wrapText="1"/>
      <protection locked="0"/>
    </xf>
    <xf numFmtId="0" fontId="5" fillId="0" borderId="0" xfId="3" applyFont="1" applyBorder="1" applyAlignment="1">
      <alignment horizontal="center"/>
    </xf>
    <xf numFmtId="0" fontId="5" fillId="0" borderId="16" xfId="5" applyFont="1" applyBorder="1" applyAlignment="1">
      <alignment horizontal="center"/>
    </xf>
    <xf numFmtId="0" fontId="20" fillId="0" borderId="10" xfId="5" applyFont="1" applyBorder="1" applyAlignment="1" applyProtection="1">
      <alignment horizontal="left" vertical="center" wrapText="1"/>
    </xf>
    <xf numFmtId="4" fontId="15" fillId="3" borderId="4" xfId="6" applyNumberFormat="1" applyFont="1" applyFill="1" applyBorder="1" applyAlignment="1">
      <alignment horizontal="right"/>
    </xf>
    <xf numFmtId="164" fontId="21" fillId="0" borderId="10" xfId="7" applyFont="1" applyBorder="1" applyAlignment="1" applyProtection="1">
      <alignment horizontal="center" vertical="center" wrapText="1"/>
    </xf>
    <xf numFmtId="164" fontId="15" fillId="0" borderId="4" xfId="6" applyFont="1" applyBorder="1" applyAlignment="1">
      <alignment horizontal="center"/>
    </xf>
    <xf numFmtId="0" fontId="5" fillId="0" borderId="16" xfId="8" applyFont="1" applyBorder="1" applyAlignment="1">
      <alignment horizontal="center"/>
    </xf>
    <xf numFmtId="0" fontId="20" fillId="0" borderId="10" xfId="2" applyFont="1" applyBorder="1" applyAlignment="1" applyProtection="1">
      <alignment horizontal="left" vertical="center" wrapText="1"/>
    </xf>
    <xf numFmtId="0" fontId="15" fillId="0" borderId="4" xfId="2" applyFont="1" applyBorder="1" applyAlignment="1">
      <alignment horizontal="left"/>
    </xf>
    <xf numFmtId="0" fontId="20" fillId="0" borderId="10" xfId="8" applyFont="1" applyBorder="1" applyAlignment="1" applyProtection="1">
      <alignment horizontal="left" vertical="center" wrapText="1"/>
    </xf>
    <xf numFmtId="0" fontId="22" fillId="0" borderId="9" xfId="8" applyFont="1" applyBorder="1" applyAlignment="1"/>
    <xf numFmtId="0" fontId="5" fillId="0" borderId="4" xfId="8" applyFont="1" applyBorder="1" applyAlignment="1">
      <alignment horizontal="center"/>
    </xf>
    <xf numFmtId="0" fontId="5" fillId="0" borderId="17" xfId="9" applyFont="1" applyBorder="1" applyAlignment="1">
      <alignment horizontal="center"/>
    </xf>
    <xf numFmtId="0" fontId="22" fillId="0" borderId="4" xfId="8" applyFont="1" applyBorder="1" applyAlignment="1"/>
    <xf numFmtId="0" fontId="5" fillId="0" borderId="4" xfId="9" applyFont="1" applyBorder="1" applyAlignment="1">
      <alignment horizontal="center"/>
    </xf>
    <xf numFmtId="0" fontId="22" fillId="0" borderId="15" xfId="9" applyFont="1" applyBorder="1" applyAlignment="1">
      <alignment horizontal="left"/>
    </xf>
    <xf numFmtId="0" fontId="22" fillId="0" borderId="4" xfId="9" applyFont="1" applyBorder="1" applyAlignment="1">
      <alignment horizontal="left"/>
    </xf>
    <xf numFmtId="0" fontId="5" fillId="0" borderId="4" xfId="10" applyFont="1" applyBorder="1" applyAlignment="1">
      <alignment horizontal="center"/>
    </xf>
    <xf numFmtId="0" fontId="5" fillId="0" borderId="18" xfId="10" applyFont="1" applyBorder="1" applyAlignment="1">
      <alignment horizontal="center"/>
    </xf>
    <xf numFmtId="0" fontId="22" fillId="0" borderId="9" xfId="10" applyFont="1" applyBorder="1" applyAlignment="1">
      <alignment horizontal="left"/>
    </xf>
    <xf numFmtId="0" fontId="5" fillId="0" borderId="4" xfId="10" applyFont="1" applyFill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15" fillId="0" borderId="4" xfId="2" applyFont="1" applyBorder="1"/>
    <xf numFmtId="4" fontId="23" fillId="3" borderId="4" xfId="6" applyNumberFormat="1" applyFont="1" applyFill="1" applyBorder="1" applyAlignment="1">
      <alignment horizontal="right"/>
    </xf>
    <xf numFmtId="164" fontId="16" fillId="0" borderId="4" xfId="6" applyFont="1" applyBorder="1"/>
    <xf numFmtId="164" fontId="16" fillId="0" borderId="4" xfId="6" applyFont="1" applyBorder="1" applyAlignment="1">
      <alignment horizontal="center"/>
    </xf>
    <xf numFmtId="4" fontId="15" fillId="3" borderId="9" xfId="2" applyNumberFormat="1" applyFont="1" applyFill="1" applyBorder="1"/>
    <xf numFmtId="0" fontId="15" fillId="0" borderId="9" xfId="2" applyNumberFormat="1" applyFont="1" applyBorder="1"/>
    <xf numFmtId="0" fontId="15" fillId="0" borderId="10" xfId="2" applyFont="1" applyBorder="1" applyAlignment="1">
      <alignment horizontal="left"/>
    </xf>
    <xf numFmtId="0" fontId="15" fillId="0" borderId="15" xfId="2" applyFont="1" applyBorder="1"/>
    <xf numFmtId="0" fontId="5" fillId="0" borderId="4" xfId="11" applyFont="1" applyBorder="1" applyAlignment="1">
      <alignment horizontal="center"/>
    </xf>
    <xf numFmtId="0" fontId="5" fillId="0" borderId="9" xfId="11" applyFont="1" applyBorder="1" applyAlignment="1">
      <alignment horizontal="left"/>
    </xf>
    <xf numFmtId="164" fontId="15" fillId="0" borderId="4" xfId="4" applyFont="1" applyBorder="1" applyAlignment="1" applyProtection="1">
      <alignment horizontal="center" vertical="center" wrapText="1"/>
    </xf>
    <xf numFmtId="0" fontId="5" fillId="0" borderId="18" xfId="11" applyFont="1" applyBorder="1" applyAlignment="1">
      <alignment horizontal="center"/>
    </xf>
    <xf numFmtId="0" fontId="5" fillId="0" borderId="4" xfId="11" applyFont="1" applyBorder="1" applyAlignment="1">
      <alignment horizontal="left"/>
    </xf>
    <xf numFmtId="0" fontId="5" fillId="0" borderId="4" xfId="12" applyFont="1" applyBorder="1" applyAlignment="1">
      <alignment horizontal="center"/>
    </xf>
    <xf numFmtId="0" fontId="5" fillId="0" borderId="4" xfId="13" applyFont="1" applyBorder="1" applyAlignment="1">
      <alignment horizontal="center"/>
    </xf>
    <xf numFmtId="0" fontId="5" fillId="0" borderId="0" xfId="11" applyFont="1" applyBorder="1" applyAlignment="1">
      <alignment horizontal="left"/>
    </xf>
    <xf numFmtId="0" fontId="6" fillId="0" borderId="4" xfId="13" applyFont="1" applyBorder="1" applyAlignment="1">
      <alignment horizontal="center"/>
    </xf>
    <xf numFmtId="0" fontId="5" fillId="0" borderId="4" xfId="13" applyFont="1" applyBorder="1" applyAlignment="1">
      <alignment horizontal="left"/>
    </xf>
    <xf numFmtId="0" fontId="5" fillId="0" borderId="4" xfId="14" applyFont="1" applyBorder="1" applyAlignment="1">
      <alignment horizontal="center"/>
    </xf>
    <xf numFmtId="0" fontId="25" fillId="0" borderId="4" xfId="14" applyFont="1" applyFill="1" applyBorder="1" applyAlignment="1" applyProtection="1">
      <alignment horizontal="center" vertical="center" wrapText="1"/>
    </xf>
    <xf numFmtId="0" fontId="21" fillId="0" borderId="4" xfId="14" applyFont="1" applyBorder="1" applyAlignment="1" applyProtection="1">
      <alignment horizontal="left" vertical="center" wrapText="1"/>
    </xf>
    <xf numFmtId="0" fontId="5" fillId="0" borderId="4" xfId="14" applyFont="1" applyFill="1" applyBorder="1" applyAlignment="1">
      <alignment horizontal="center"/>
    </xf>
    <xf numFmtId="0" fontId="25" fillId="0" borderId="4" xfId="14" applyFont="1" applyFill="1" applyBorder="1" applyAlignment="1" applyProtection="1">
      <alignment horizontal="center" vertical="center" wrapText="1"/>
      <protection locked="0"/>
    </xf>
    <xf numFmtId="0" fontId="5" fillId="0" borderId="4" xfId="15" applyFont="1" applyBorder="1" applyAlignment="1">
      <alignment horizontal="center"/>
    </xf>
    <xf numFmtId="49" fontId="21" fillId="0" borderId="4" xfId="14" applyNumberFormat="1" applyFont="1" applyBorder="1" applyAlignment="1" applyProtection="1">
      <alignment horizontal="left" vertical="center" wrapText="1"/>
      <protection locked="0"/>
    </xf>
    <xf numFmtId="0" fontId="15" fillId="0" borderId="4" xfId="2" quotePrefix="1" applyFont="1" applyBorder="1" applyAlignment="1">
      <alignment horizontal="center"/>
    </xf>
    <xf numFmtId="0" fontId="6" fillId="0" borderId="4" xfId="15" applyFont="1" applyBorder="1" applyAlignment="1">
      <alignment horizontal="center"/>
    </xf>
    <xf numFmtId="0" fontId="5" fillId="0" borderId="4" xfId="8" applyFont="1" applyFill="1" applyBorder="1" applyAlignment="1">
      <alignment horizontal="center"/>
    </xf>
    <xf numFmtId="0" fontId="5" fillId="0" borderId="4" xfId="15" applyFont="1" applyBorder="1" applyAlignment="1">
      <alignment horizontal="left"/>
    </xf>
    <xf numFmtId="4" fontId="15" fillId="3" borderId="4" xfId="2" applyNumberFormat="1" applyFont="1" applyFill="1" applyBorder="1"/>
    <xf numFmtId="0" fontId="27" fillId="0" borderId="11" xfId="2" applyFont="1" applyBorder="1" applyAlignment="1">
      <alignment horizontal="center"/>
    </xf>
    <xf numFmtId="0" fontId="15" fillId="0" borderId="11" xfId="2" applyFont="1" applyBorder="1"/>
    <xf numFmtId="4" fontId="28" fillId="3" borderId="11" xfId="6" applyNumberFormat="1" applyFont="1" applyFill="1" applyBorder="1" applyAlignment="1">
      <alignment horizontal="right"/>
    </xf>
    <xf numFmtId="0" fontId="27" fillId="0" borderId="11" xfId="2" applyNumberFormat="1" applyFont="1" applyBorder="1" applyAlignment="1">
      <alignment horizontal="right"/>
    </xf>
    <xf numFmtId="0" fontId="27" fillId="0" borderId="11" xfId="2" applyFont="1" applyBorder="1" applyAlignment="1">
      <alignment horizontal="left"/>
    </xf>
    <xf numFmtId="164" fontId="29" fillId="0" borderId="11" xfId="6" applyFont="1" applyBorder="1"/>
    <xf numFmtId="164" fontId="29" fillId="0" borderId="11" xfId="6" applyFont="1" applyBorder="1" applyAlignment="1">
      <alignment horizontal="center"/>
    </xf>
    <xf numFmtId="164" fontId="15" fillId="0" borderId="0" xfId="2" applyNumberFormat="1" applyFont="1"/>
    <xf numFmtId="4" fontId="18" fillId="3" borderId="2" xfId="2" applyNumberFormat="1" applyFont="1" applyFill="1" applyBorder="1"/>
    <xf numFmtId="0" fontId="18" fillId="0" borderId="2" xfId="2" applyNumberFormat="1" applyFont="1" applyBorder="1"/>
    <xf numFmtId="0" fontId="18" fillId="0" borderId="2" xfId="2" applyFont="1" applyBorder="1" applyAlignment="1">
      <alignment horizontal="left"/>
    </xf>
    <xf numFmtId="0" fontId="15" fillId="0" borderId="0" xfId="2" applyFont="1" applyBorder="1"/>
    <xf numFmtId="0" fontId="18" fillId="0" borderId="0" xfId="2" applyFont="1" applyBorder="1"/>
    <xf numFmtId="4" fontId="18" fillId="3" borderId="0" xfId="2" applyNumberFormat="1" applyFont="1" applyFill="1" applyBorder="1"/>
    <xf numFmtId="0" fontId="18" fillId="0" borderId="0" xfId="2" applyNumberFormat="1" applyFont="1" applyBorder="1"/>
    <xf numFmtId="0" fontId="18" fillId="0" borderId="0" xfId="2" applyFont="1" applyBorder="1" applyAlignment="1">
      <alignment horizontal="left"/>
    </xf>
    <xf numFmtId="0" fontId="33" fillId="0" borderId="0" xfId="2" applyFont="1" applyBorder="1" applyAlignment="1">
      <alignment horizontal="center"/>
    </xf>
    <xf numFmtId="4" fontId="15" fillId="3" borderId="0" xfId="2" applyNumberFormat="1" applyFont="1" applyFill="1" applyBorder="1"/>
    <xf numFmtId="0" fontId="15" fillId="0" borderId="0" xfId="2" applyNumberFormat="1" applyFont="1" applyBorder="1"/>
    <xf numFmtId="0" fontId="5" fillId="0" borderId="0" xfId="0" applyFont="1" applyAlignment="1">
      <alignment vertical="center"/>
    </xf>
    <xf numFmtId="0" fontId="36" fillId="0" borderId="25" xfId="0" applyFont="1" applyBorder="1" applyAlignment="1">
      <alignment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justify" vertical="center" wrapText="1"/>
    </xf>
    <xf numFmtId="0" fontId="39" fillId="0" borderId="25" xfId="0" applyFont="1" applyBorder="1" applyAlignment="1">
      <alignment vertical="center" wrapText="1"/>
    </xf>
    <xf numFmtId="0" fontId="40" fillId="0" borderId="25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4" fontId="39" fillId="0" borderId="25" xfId="0" applyNumberFormat="1" applyFont="1" applyBorder="1" applyAlignment="1">
      <alignment horizontal="center" vertical="center" wrapText="1"/>
    </xf>
    <xf numFmtId="4" fontId="40" fillId="0" borderId="25" xfId="0" applyNumberFormat="1" applyFont="1" applyBorder="1" applyAlignment="1">
      <alignment horizontal="center" vertical="center" wrapText="1"/>
    </xf>
    <xf numFmtId="0" fontId="41" fillId="0" borderId="28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4" fontId="40" fillId="0" borderId="25" xfId="0" applyNumberFormat="1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4" fontId="39" fillId="0" borderId="25" xfId="0" applyNumberFormat="1" applyFont="1" applyBorder="1" applyAlignment="1">
      <alignment vertical="center" wrapText="1"/>
    </xf>
    <xf numFmtId="0" fontId="39" fillId="0" borderId="24" xfId="0" applyFont="1" applyBorder="1" applyAlignment="1">
      <alignment vertical="center" wrapText="1"/>
    </xf>
    <xf numFmtId="4" fontId="45" fillId="0" borderId="25" xfId="0" applyNumberFormat="1" applyFont="1" applyBorder="1" applyAlignment="1">
      <alignment vertical="center" wrapText="1"/>
    </xf>
    <xf numFmtId="0" fontId="16" fillId="0" borderId="0" xfId="18" applyFont="1"/>
    <xf numFmtId="0" fontId="16" fillId="3" borderId="0" xfId="18" applyFont="1" applyFill="1"/>
    <xf numFmtId="0" fontId="15" fillId="0" borderId="0" xfId="18"/>
    <xf numFmtId="4" fontId="16" fillId="3" borderId="0" xfId="18" applyNumberFormat="1" applyFont="1" applyFill="1"/>
    <xf numFmtId="0" fontId="16" fillId="0" borderId="0" xfId="18" applyNumberFormat="1" applyFont="1"/>
    <xf numFmtId="0" fontId="16" fillId="0" borderId="0" xfId="18" applyFont="1" applyAlignment="1">
      <alignment horizontal="left"/>
    </xf>
    <xf numFmtId="0" fontId="16" fillId="0" borderId="0" xfId="18" applyFont="1" applyBorder="1"/>
    <xf numFmtId="0" fontId="16" fillId="0" borderId="6" xfId="18" applyFont="1" applyBorder="1" applyAlignment="1"/>
    <xf numFmtId="0" fontId="16" fillId="0" borderId="1" xfId="18" applyFont="1" applyBorder="1"/>
    <xf numFmtId="0" fontId="16" fillId="0" borderId="2" xfId="18" applyFont="1" applyBorder="1"/>
    <xf numFmtId="4" fontId="16" fillId="3" borderId="2" xfId="18" applyNumberFormat="1" applyFont="1" applyFill="1" applyBorder="1"/>
    <xf numFmtId="0" fontId="16" fillId="0" borderId="2" xfId="18" applyNumberFormat="1" applyFont="1" applyBorder="1"/>
    <xf numFmtId="0" fontId="16" fillId="0" borderId="2" xfId="18" applyFont="1" applyBorder="1" applyAlignment="1">
      <alignment horizontal="left"/>
    </xf>
    <xf numFmtId="0" fontId="16" fillId="0" borderId="8" xfId="18" applyFont="1" applyBorder="1"/>
    <xf numFmtId="0" fontId="16" fillId="0" borderId="9" xfId="18" applyFont="1" applyBorder="1"/>
    <xf numFmtId="0" fontId="16" fillId="0" borderId="10" xfId="18" applyFont="1" applyBorder="1"/>
    <xf numFmtId="0" fontId="46" fillId="0" borderId="2" xfId="18" applyFont="1" applyBorder="1"/>
    <xf numFmtId="0" fontId="46" fillId="0" borderId="3" xfId="18" applyFont="1" applyBorder="1"/>
    <xf numFmtId="0" fontId="16" fillId="0" borderId="5" xfId="18" applyFont="1" applyBorder="1" applyAlignment="1"/>
    <xf numFmtId="4" fontId="16" fillId="3" borderId="6" xfId="18" applyNumberFormat="1" applyFont="1" applyFill="1" applyBorder="1"/>
    <xf numFmtId="0" fontId="16" fillId="0" borderId="6" xfId="18" applyNumberFormat="1" applyFont="1" applyBorder="1"/>
    <xf numFmtId="0" fontId="16" fillId="0" borderId="6" xfId="18" applyFont="1" applyBorder="1" applyAlignment="1">
      <alignment horizontal="left"/>
    </xf>
    <xf numFmtId="0" fontId="16" fillId="0" borderId="5" xfId="18" applyFont="1" applyBorder="1"/>
    <xf numFmtId="0" fontId="16" fillId="0" borderId="7" xfId="18" applyFont="1" applyBorder="1"/>
    <xf numFmtId="0" fontId="16" fillId="0" borderId="6" xfId="18" applyFont="1" applyBorder="1"/>
    <xf numFmtId="0" fontId="16" fillId="0" borderId="11" xfId="18" applyFont="1" applyFill="1" applyBorder="1"/>
    <xf numFmtId="4" fontId="16" fillId="3" borderId="11" xfId="18" applyNumberFormat="1" applyFont="1" applyFill="1" applyBorder="1"/>
    <xf numFmtId="0" fontId="16" fillId="0" borderId="1" xfId="18" applyNumberFormat="1" applyFont="1" applyBorder="1"/>
    <xf numFmtId="0" fontId="16" fillId="0" borderId="3" xfId="18" applyFont="1" applyBorder="1" applyAlignment="1">
      <alignment horizontal="left"/>
    </xf>
    <xf numFmtId="0" fontId="16" fillId="0" borderId="12" xfId="18" applyFont="1" applyFill="1" applyBorder="1" applyAlignment="1">
      <alignment horizontal="center"/>
    </xf>
    <xf numFmtId="0" fontId="16" fillId="0" borderId="13" xfId="18" applyFont="1" applyBorder="1" applyAlignment="1">
      <alignment horizontal="center"/>
    </xf>
    <xf numFmtId="4" fontId="16" fillId="3" borderId="12" xfId="18" applyNumberFormat="1" applyFont="1" applyFill="1" applyBorder="1" applyAlignment="1">
      <alignment horizontal="center"/>
    </xf>
    <xf numFmtId="0" fontId="16" fillId="0" borderId="15" xfId="18" applyFont="1" applyBorder="1"/>
    <xf numFmtId="4" fontId="16" fillId="3" borderId="15" xfId="18" applyNumberFormat="1" applyFont="1" applyFill="1" applyBorder="1"/>
    <xf numFmtId="0" fontId="16" fillId="0" borderId="5" xfId="18" applyNumberFormat="1" applyFont="1" applyBorder="1"/>
    <xf numFmtId="0" fontId="16" fillId="0" borderId="7" xfId="18" applyFont="1" applyBorder="1" applyAlignment="1">
      <alignment horizontal="left"/>
    </xf>
    <xf numFmtId="0" fontId="16" fillId="0" borderId="4" xfId="18" applyFont="1" applyFill="1" applyBorder="1" applyAlignment="1">
      <alignment horizontal="center"/>
    </xf>
    <xf numFmtId="0" fontId="16" fillId="0" borderId="4" xfId="18" applyFont="1" applyBorder="1" applyAlignment="1">
      <alignment horizontal="center"/>
    </xf>
    <xf numFmtId="0" fontId="16" fillId="0" borderId="4" xfId="18" applyFont="1" applyFill="1" applyBorder="1"/>
    <xf numFmtId="0" fontId="15" fillId="0" borderId="4" xfId="18" quotePrefix="1" applyFont="1" applyBorder="1" applyAlignment="1">
      <alignment horizontal="center"/>
    </xf>
    <xf numFmtId="0" fontId="15" fillId="0" borderId="4" xfId="18" applyFont="1" applyBorder="1"/>
    <xf numFmtId="4" fontId="15" fillId="3" borderId="4" xfId="19" applyNumberFormat="1" applyFont="1" applyFill="1" applyBorder="1" applyAlignment="1">
      <alignment horizontal="right"/>
    </xf>
    <xf numFmtId="0" fontId="15" fillId="0" borderId="4" xfId="18" applyNumberFormat="1" applyFont="1" applyBorder="1" applyAlignment="1">
      <alignment horizontal="center"/>
    </xf>
    <xf numFmtId="0" fontId="15" fillId="0" borderId="4" xfId="18" applyFont="1" applyBorder="1" applyAlignment="1">
      <alignment horizontal="left"/>
    </xf>
    <xf numFmtId="164" fontId="15" fillId="0" borderId="4" xfId="19" applyFont="1" applyBorder="1"/>
    <xf numFmtId="0" fontId="15" fillId="0" borderId="4" xfId="18" applyFont="1" applyBorder="1" applyAlignment="1">
      <alignment horizontal="center"/>
    </xf>
    <xf numFmtId="164" fontId="15" fillId="0" borderId="4" xfId="19" applyFont="1" applyBorder="1" applyAlignment="1">
      <alignment horizontal="center"/>
    </xf>
    <xf numFmtId="0" fontId="15" fillId="0" borderId="0" xfId="18" applyFont="1"/>
    <xf numFmtId="4" fontId="23" fillId="3" borderId="4" xfId="19" applyNumberFormat="1" applyFont="1" applyFill="1" applyBorder="1" applyAlignment="1">
      <alignment horizontal="right"/>
    </xf>
    <xf numFmtId="0" fontId="15" fillId="0" borderId="12" xfId="18" applyFont="1" applyFill="1" applyBorder="1"/>
    <xf numFmtId="0" fontId="15" fillId="0" borderId="4" xfId="18" applyFont="1" applyBorder="1" applyAlignment="1">
      <alignment wrapText="1"/>
    </xf>
    <xf numFmtId="164" fontId="15" fillId="3" borderId="4" xfId="4" applyFont="1" applyFill="1" applyBorder="1"/>
    <xf numFmtId="4" fontId="52" fillId="3" borderId="4" xfId="19" applyNumberFormat="1" applyFont="1" applyFill="1" applyBorder="1" applyAlignment="1">
      <alignment horizontal="right"/>
    </xf>
    <xf numFmtId="0" fontId="15" fillId="0" borderId="4" xfId="18" applyNumberFormat="1" applyFont="1" applyBorder="1" applyAlignment="1">
      <alignment horizontal="right"/>
    </xf>
    <xf numFmtId="164" fontId="16" fillId="0" borderId="4" xfId="19" applyFont="1" applyBorder="1"/>
    <xf numFmtId="0" fontId="16" fillId="0" borderId="4" xfId="18" applyFont="1" applyBorder="1"/>
    <xf numFmtId="4" fontId="48" fillId="3" borderId="4" xfId="19" applyNumberFormat="1" applyFont="1" applyFill="1" applyBorder="1" applyAlignment="1">
      <alignment horizontal="right"/>
    </xf>
    <xf numFmtId="0" fontId="16" fillId="0" borderId="4" xfId="18" applyNumberFormat="1" applyFont="1" applyBorder="1" applyAlignment="1">
      <alignment horizontal="right"/>
    </xf>
    <xf numFmtId="0" fontId="16" fillId="0" borderId="4" xfId="18" applyFont="1" applyBorder="1" applyAlignment="1">
      <alignment horizontal="left"/>
    </xf>
    <xf numFmtId="164" fontId="16" fillId="0" borderId="4" xfId="19" applyFont="1" applyBorder="1" applyAlignment="1">
      <alignment horizontal="center"/>
    </xf>
    <xf numFmtId="0" fontId="16" fillId="0" borderId="2" xfId="18" applyFont="1" applyBorder="1" applyAlignment="1">
      <alignment horizontal="center"/>
    </xf>
    <xf numFmtId="4" fontId="48" fillId="3" borderId="2" xfId="19" applyNumberFormat="1" applyFont="1" applyFill="1" applyBorder="1" applyAlignment="1">
      <alignment horizontal="right"/>
    </xf>
    <xf numFmtId="0" fontId="16" fillId="0" borderId="2" xfId="18" applyNumberFormat="1" applyFont="1" applyBorder="1" applyAlignment="1">
      <alignment horizontal="right"/>
    </xf>
    <xf numFmtId="164" fontId="16" fillId="0" borderId="2" xfId="19" applyFont="1" applyBorder="1"/>
    <xf numFmtId="164" fontId="16" fillId="0" borderId="2" xfId="19" applyFont="1" applyBorder="1" applyAlignment="1">
      <alignment horizontal="center"/>
    </xf>
    <xf numFmtId="4" fontId="46" fillId="3" borderId="2" xfId="18" applyNumberFormat="1" applyFont="1" applyFill="1" applyBorder="1"/>
    <xf numFmtId="0" fontId="46" fillId="0" borderId="2" xfId="18" applyNumberFormat="1" applyFont="1" applyBorder="1"/>
    <xf numFmtId="0" fontId="46" fillId="0" borderId="2" xfId="18" applyFont="1" applyBorder="1" applyAlignment="1">
      <alignment horizontal="left"/>
    </xf>
    <xf numFmtId="2" fontId="15" fillId="3" borderId="4" xfId="18" applyNumberFormat="1" applyFont="1" applyFill="1" applyBorder="1"/>
    <xf numFmtId="0" fontId="53" fillId="0" borderId="4" xfId="18" applyFont="1" applyBorder="1" applyAlignment="1">
      <alignment wrapText="1"/>
    </xf>
    <xf numFmtId="0" fontId="15" fillId="0" borderId="0" xfId="18" applyFont="1" applyAlignment="1">
      <alignment wrapText="1"/>
    </xf>
    <xf numFmtId="0" fontId="15" fillId="0" borderId="4" xfId="18" applyFont="1" applyFill="1" applyBorder="1" applyAlignment="1">
      <alignment wrapText="1"/>
    </xf>
    <xf numFmtId="0" fontId="15" fillId="3" borderId="4" xfId="18" applyFont="1" applyFill="1" applyBorder="1"/>
    <xf numFmtId="0" fontId="15" fillId="0" borderId="12" xfId="18" applyFont="1" applyFill="1" applyBorder="1" applyAlignment="1">
      <alignment wrapText="1"/>
    </xf>
    <xf numFmtId="0" fontId="15" fillId="0" borderId="0" xfId="18" applyFont="1" applyBorder="1" applyAlignment="1">
      <alignment horizontal="center"/>
    </xf>
    <xf numFmtId="0" fontId="15" fillId="0" borderId="0" xfId="18" applyFont="1" applyBorder="1"/>
    <xf numFmtId="4" fontId="52" fillId="3" borderId="0" xfId="19" applyNumberFormat="1" applyFont="1" applyFill="1" applyBorder="1" applyAlignment="1">
      <alignment horizontal="right"/>
    </xf>
    <xf numFmtId="0" fontId="15" fillId="0" borderId="0" xfId="18" applyNumberFormat="1" applyFont="1" applyBorder="1" applyAlignment="1">
      <alignment horizontal="right"/>
    </xf>
    <xf numFmtId="0" fontId="15" fillId="0" borderId="0" xfId="18" applyFont="1" applyBorder="1" applyAlignment="1">
      <alignment horizontal="left"/>
    </xf>
    <xf numFmtId="164" fontId="16" fillId="0" borderId="0" xfId="19" applyFont="1" applyBorder="1"/>
    <xf numFmtId="164" fontId="15" fillId="0" borderId="0" xfId="19" applyFont="1" applyBorder="1" applyAlignment="1">
      <alignment horizontal="center"/>
    </xf>
    <xf numFmtId="0" fontId="5" fillId="0" borderId="4" xfId="13" applyBorder="1" applyAlignment="1">
      <alignment horizontal="left"/>
    </xf>
    <xf numFmtId="0" fontId="5" fillId="0" borderId="4" xfId="13" applyBorder="1" applyAlignment="1">
      <alignment horizontal="left" wrapText="1"/>
    </xf>
    <xf numFmtId="0" fontId="15" fillId="0" borderId="4" xfId="18" applyNumberFormat="1" applyFont="1" applyBorder="1" applyAlignment="1">
      <alignment horizontal="center" vertical="center"/>
    </xf>
    <xf numFmtId="0" fontId="18" fillId="0" borderId="4" xfId="18" applyFont="1" applyBorder="1" applyAlignment="1">
      <alignment wrapText="1"/>
    </xf>
    <xf numFmtId="0" fontId="46" fillId="0" borderId="0" xfId="18" applyFont="1" applyBorder="1"/>
    <xf numFmtId="0" fontId="16" fillId="0" borderId="13" xfId="18" applyFont="1" applyBorder="1"/>
    <xf numFmtId="4" fontId="46" fillId="3" borderId="0" xfId="18" applyNumberFormat="1" applyFont="1" applyFill="1" applyBorder="1"/>
    <xf numFmtId="0" fontId="46" fillId="0" borderId="0" xfId="18" applyNumberFormat="1" applyFont="1" applyBorder="1"/>
    <xf numFmtId="0" fontId="46" fillId="0" borderId="0" xfId="18" applyFont="1" applyBorder="1" applyAlignment="1">
      <alignment horizontal="left"/>
    </xf>
    <xf numFmtId="0" fontId="46" fillId="0" borderId="14" xfId="18" applyFont="1" applyBorder="1"/>
    <xf numFmtId="164" fontId="40" fillId="0" borderId="25" xfId="1" applyFont="1" applyBorder="1" applyAlignment="1">
      <alignment horizontal="center" vertical="center" wrapText="1"/>
    </xf>
    <xf numFmtId="164" fontId="40" fillId="0" borderId="25" xfId="1" applyFont="1" applyBorder="1" applyAlignment="1">
      <alignment vertical="center" wrapText="1"/>
    </xf>
    <xf numFmtId="164" fontId="35" fillId="0" borderId="0" xfId="1" applyFont="1" applyAlignment="1">
      <alignment vertical="center" wrapText="1"/>
    </xf>
    <xf numFmtId="164" fontId="39" fillId="0" borderId="25" xfId="1" applyFont="1" applyBorder="1" applyAlignment="1">
      <alignment horizontal="center" vertical="center" wrapText="1"/>
    </xf>
    <xf numFmtId="164" fontId="39" fillId="0" borderId="25" xfId="1" applyFont="1" applyBorder="1" applyAlignment="1">
      <alignment vertical="center" wrapText="1"/>
    </xf>
    <xf numFmtId="164" fontId="36" fillId="0" borderId="25" xfId="1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16" fillId="0" borderId="0" xfId="2" applyFont="1"/>
    <xf numFmtId="0" fontId="16" fillId="3" borderId="0" xfId="2" applyFont="1" applyFill="1"/>
    <xf numFmtId="0" fontId="14" fillId="0" borderId="0" xfId="2"/>
    <xf numFmtId="4" fontId="16" fillId="3" borderId="0" xfId="2" applyNumberFormat="1" applyFont="1" applyFill="1"/>
    <xf numFmtId="0" fontId="16" fillId="0" borderId="0" xfId="2" applyNumberFormat="1" applyFont="1"/>
    <xf numFmtId="0" fontId="16" fillId="0" borderId="0" xfId="2" applyFont="1" applyAlignment="1">
      <alignment horizontal="left"/>
    </xf>
    <xf numFmtId="0" fontId="16" fillId="0" borderId="0" xfId="2" applyFont="1" applyBorder="1"/>
    <xf numFmtId="0" fontId="16" fillId="0" borderId="6" xfId="2" applyFont="1" applyBorder="1" applyAlignment="1"/>
    <xf numFmtId="0" fontId="16" fillId="0" borderId="1" xfId="2" applyFont="1" applyBorder="1"/>
    <xf numFmtId="0" fontId="16" fillId="0" borderId="2" xfId="2" applyFont="1" applyBorder="1"/>
    <xf numFmtId="4" fontId="16" fillId="3" borderId="2" xfId="2" applyNumberFormat="1" applyFont="1" applyFill="1" applyBorder="1"/>
    <xf numFmtId="0" fontId="16" fillId="0" borderId="2" xfId="2" applyNumberFormat="1" applyFont="1" applyBorder="1"/>
    <xf numFmtId="0" fontId="16" fillId="0" borderId="2" xfId="2" applyFont="1" applyBorder="1" applyAlignment="1">
      <alignment horizontal="left"/>
    </xf>
    <xf numFmtId="0" fontId="16" fillId="0" borderId="8" xfId="2" applyFont="1" applyBorder="1"/>
    <xf numFmtId="0" fontId="16" fillId="0" borderId="9" xfId="2" applyFont="1" applyBorder="1"/>
    <xf numFmtId="0" fontId="16" fillId="0" borderId="10" xfId="2" applyFont="1" applyBorder="1"/>
    <xf numFmtId="0" fontId="46" fillId="0" borderId="2" xfId="2" applyFont="1" applyBorder="1"/>
    <xf numFmtId="0" fontId="46" fillId="0" borderId="3" xfId="2" applyFont="1" applyBorder="1"/>
    <xf numFmtId="0" fontId="16" fillId="0" borderId="5" xfId="2" applyFont="1" applyBorder="1" applyAlignment="1"/>
    <xf numFmtId="4" fontId="16" fillId="3" borderId="6" xfId="2" applyNumberFormat="1" applyFont="1" applyFill="1" applyBorder="1"/>
    <xf numFmtId="0" fontId="16" fillId="0" borderId="6" xfId="2" applyNumberFormat="1" applyFont="1" applyBorder="1"/>
    <xf numFmtId="0" fontId="16" fillId="0" borderId="6" xfId="2" applyFont="1" applyBorder="1" applyAlignment="1">
      <alignment horizontal="left"/>
    </xf>
    <xf numFmtId="0" fontId="16" fillId="0" borderId="5" xfId="2" applyFont="1" applyBorder="1"/>
    <xf numFmtId="0" fontId="16" fillId="0" borderId="7" xfId="2" applyFont="1" applyBorder="1"/>
    <xf numFmtId="0" fontId="16" fillId="0" borderId="6" xfId="2" applyFont="1" applyBorder="1"/>
    <xf numFmtId="0" fontId="16" fillId="0" borderId="11" xfId="2" applyFont="1" applyFill="1" applyBorder="1"/>
    <xf numFmtId="4" fontId="16" fillId="3" borderId="11" xfId="2" applyNumberFormat="1" applyFont="1" applyFill="1" applyBorder="1"/>
    <xf numFmtId="0" fontId="16" fillId="0" borderId="1" xfId="2" applyNumberFormat="1" applyFont="1" applyBorder="1"/>
    <xf numFmtId="0" fontId="16" fillId="0" borderId="3" xfId="2" applyFont="1" applyBorder="1" applyAlignment="1">
      <alignment horizontal="left"/>
    </xf>
    <xf numFmtId="0" fontId="16" fillId="0" borderId="13" xfId="2" applyFont="1" applyBorder="1" applyAlignment="1">
      <alignment horizontal="center"/>
    </xf>
    <xf numFmtId="4" fontId="16" fillId="3" borderId="12" xfId="2" applyNumberFormat="1" applyFont="1" applyFill="1" applyBorder="1" applyAlignment="1">
      <alignment horizontal="center"/>
    </xf>
    <xf numFmtId="0" fontId="16" fillId="0" borderId="13" xfId="2" applyFont="1" applyBorder="1" applyAlignment="1">
      <alignment horizontal="center"/>
    </xf>
    <xf numFmtId="0" fontId="16" fillId="0" borderId="15" xfId="2" applyFont="1" applyBorder="1"/>
    <xf numFmtId="4" fontId="16" fillId="3" borderId="15" xfId="2" applyNumberFormat="1" applyFont="1" applyFill="1" applyBorder="1"/>
    <xf numFmtId="0" fontId="16" fillId="0" borderId="5" xfId="2" applyNumberFormat="1" applyFont="1" applyBorder="1"/>
    <xf numFmtId="0" fontId="16" fillId="0" borderId="7" xfId="2" applyFont="1" applyBorder="1" applyAlignment="1">
      <alignment horizontal="left"/>
    </xf>
    <xf numFmtId="0" fontId="16" fillId="0" borderId="4" xfId="2" applyFont="1" applyFill="1" applyBorder="1" applyAlignment="1">
      <alignment horizontal="center"/>
    </xf>
    <xf numFmtId="0" fontId="16" fillId="0" borderId="4" xfId="2" applyFont="1" applyFill="1" applyBorder="1"/>
    <xf numFmtId="0" fontId="16" fillId="0" borderId="4" xfId="2" applyFont="1" applyBorder="1"/>
    <xf numFmtId="0" fontId="16" fillId="0" borderId="0" xfId="2" applyFont="1" applyAlignment="1">
      <alignment horizontal="center"/>
    </xf>
    <xf numFmtId="0" fontId="46" fillId="0" borderId="0" xfId="2" applyFont="1" applyBorder="1"/>
    <xf numFmtId="0" fontId="16" fillId="0" borderId="13" xfId="2" applyFont="1" applyBorder="1"/>
    <xf numFmtId="4" fontId="46" fillId="3" borderId="0" xfId="2" applyNumberFormat="1" applyFont="1" applyFill="1" applyBorder="1"/>
    <xf numFmtId="0" fontId="46" fillId="0" borderId="0" xfId="2" applyNumberFormat="1" applyFont="1" applyBorder="1"/>
    <xf numFmtId="0" fontId="46" fillId="0" borderId="0" xfId="2" applyFont="1" applyBorder="1" applyAlignment="1">
      <alignment horizontal="left"/>
    </xf>
    <xf numFmtId="0" fontId="46" fillId="0" borderId="14" xfId="2" applyFont="1" applyBorder="1"/>
    <xf numFmtId="0" fontId="16" fillId="0" borderId="4" xfId="2" applyNumberFormat="1" applyFont="1" applyBorder="1" applyAlignment="1">
      <alignment horizontal="center"/>
    </xf>
    <xf numFmtId="0" fontId="16" fillId="2" borderId="4" xfId="2" applyFont="1" applyFill="1" applyBorder="1"/>
    <xf numFmtId="0" fontId="16" fillId="2" borderId="4" xfId="2" applyFont="1" applyFill="1" applyBorder="1" applyAlignment="1">
      <alignment horizontal="center"/>
    </xf>
    <xf numFmtId="164" fontId="16" fillId="2" borderId="4" xfId="6" applyFont="1" applyFill="1" applyBorder="1"/>
    <xf numFmtId="164" fontId="16" fillId="2" borderId="4" xfId="6" applyFont="1" applyFill="1" applyBorder="1" applyAlignment="1">
      <alignment horizontal="center"/>
    </xf>
    <xf numFmtId="0" fontId="46" fillId="0" borderId="12" xfId="2" applyFont="1" applyFill="1" applyBorder="1" applyAlignment="1">
      <alignment horizontal="center"/>
    </xf>
    <xf numFmtId="1" fontId="16" fillId="0" borderId="4" xfId="2" applyNumberFormat="1" applyFont="1" applyBorder="1" applyAlignment="1">
      <alignment horizontal="center"/>
    </xf>
    <xf numFmtId="164" fontId="15" fillId="0" borderId="0" xfId="2" applyNumberFormat="1" applyFont="1" applyBorder="1"/>
    <xf numFmtId="0" fontId="46" fillId="0" borderId="4" xfId="2" applyFont="1" applyBorder="1"/>
    <xf numFmtId="0" fontId="46" fillId="0" borderId="9" xfId="2" applyFont="1" applyBorder="1"/>
    <xf numFmtId="164" fontId="14" fillId="0" borderId="0" xfId="2" applyNumberFormat="1"/>
    <xf numFmtId="0" fontId="16" fillId="0" borderId="11" xfId="2" applyFont="1" applyBorder="1"/>
    <xf numFmtId="0" fontId="16" fillId="0" borderId="8" xfId="2" applyFont="1" applyBorder="1" applyAlignment="1">
      <alignment horizontal="center"/>
    </xf>
    <xf numFmtId="164" fontId="48" fillId="3" borderId="34" xfId="6" applyFont="1" applyFill="1" applyBorder="1" applyAlignment="1">
      <alignment horizontal="center"/>
    </xf>
    <xf numFmtId="0" fontId="16" fillId="0" borderId="10" xfId="2" applyFont="1" applyBorder="1" applyAlignment="1">
      <alignment horizontal="center"/>
    </xf>
    <xf numFmtId="164" fontId="48" fillId="3" borderId="35" xfId="6" applyFont="1" applyFill="1" applyBorder="1" applyAlignment="1">
      <alignment horizontal="center"/>
    </xf>
    <xf numFmtId="0" fontId="16" fillId="0" borderId="12" xfId="2" applyFont="1" applyBorder="1" applyAlignment="1">
      <alignment horizontal="center"/>
    </xf>
    <xf numFmtId="1" fontId="16" fillId="0" borderId="12" xfId="2" applyNumberFormat="1" applyFont="1" applyBorder="1" applyAlignment="1">
      <alignment horizontal="center"/>
    </xf>
    <xf numFmtId="165" fontId="16" fillId="0" borderId="4" xfId="2" applyNumberFormat="1" applyFont="1" applyBorder="1" applyAlignment="1">
      <alignment horizontal="center"/>
    </xf>
    <xf numFmtId="0" fontId="16" fillId="0" borderId="9" xfId="2" applyFont="1" applyBorder="1" applyAlignment="1">
      <alignment horizontal="center"/>
    </xf>
    <xf numFmtId="164" fontId="48" fillId="4" borderId="34" xfId="6" applyFont="1" applyFill="1" applyBorder="1" applyAlignment="1">
      <alignment horizontal="center"/>
    </xf>
    <xf numFmtId="0" fontId="46" fillId="0" borderId="4" xfId="2" applyFont="1" applyBorder="1" applyAlignment="1">
      <alignment horizontal="center"/>
    </xf>
    <xf numFmtId="164" fontId="16" fillId="5" borderId="4" xfId="6" applyFont="1" applyFill="1" applyBorder="1"/>
    <xf numFmtId="164" fontId="46" fillId="5" borderId="4" xfId="2" applyNumberFormat="1" applyFont="1" applyFill="1" applyBorder="1"/>
    <xf numFmtId="164" fontId="16" fillId="5" borderId="4" xfId="6" applyFont="1" applyFill="1" applyBorder="1" applyAlignment="1">
      <alignment horizontal="center"/>
    </xf>
    <xf numFmtId="4" fontId="16" fillId="3" borderId="12" xfId="2" applyNumberFormat="1" applyFont="1" applyFill="1" applyBorder="1"/>
    <xf numFmtId="0" fontId="16" fillId="0" borderId="8" xfId="2" quotePrefix="1" applyFont="1" applyBorder="1" applyAlignment="1">
      <alignment horizontal="center"/>
    </xf>
    <xf numFmtId="0" fontId="16" fillId="2" borderId="4" xfId="2" applyFont="1" applyFill="1" applyBorder="1" applyAlignment="1"/>
    <xf numFmtId="164" fontId="48" fillId="3" borderId="34" xfId="6" applyFont="1" applyFill="1" applyBorder="1" applyAlignment="1"/>
    <xf numFmtId="0" fontId="16" fillId="0" borderId="4" xfId="2" applyFont="1" applyBorder="1" applyAlignment="1"/>
    <xf numFmtId="164" fontId="16" fillId="3" borderId="7" xfId="6" applyFont="1" applyFill="1" applyBorder="1"/>
    <xf numFmtId="0" fontId="16" fillId="0" borderId="10" xfId="2" applyNumberFormat="1" applyFont="1" applyBorder="1" applyAlignment="1">
      <alignment horizontal="center"/>
    </xf>
    <xf numFmtId="164" fontId="16" fillId="3" borderId="10" xfId="6" applyFont="1" applyFill="1" applyBorder="1" applyAlignment="1">
      <alignment horizontal="right"/>
    </xf>
    <xf numFmtId="0" fontId="16" fillId="0" borderId="7" xfId="2" applyNumberFormat="1" applyFont="1" applyBorder="1" applyAlignment="1">
      <alignment horizontal="center"/>
    </xf>
    <xf numFmtId="0" fontId="16" fillId="0" borderId="15" xfId="2" applyFont="1" applyBorder="1" applyAlignment="1">
      <alignment horizontal="center"/>
    </xf>
    <xf numFmtId="4" fontId="48" fillId="3" borderId="17" xfId="6" applyNumberFormat="1" applyFont="1" applyFill="1" applyBorder="1" applyAlignment="1"/>
    <xf numFmtId="4" fontId="48" fillId="3" borderId="34" xfId="6" applyNumberFormat="1" applyFont="1" applyFill="1" applyBorder="1" applyAlignment="1"/>
    <xf numFmtId="0" fontId="16" fillId="0" borderId="0" xfId="2" applyFont="1" applyBorder="1" applyAlignment="1">
      <alignment horizontal="center"/>
    </xf>
    <xf numFmtId="4" fontId="48" fillId="3" borderId="34" xfId="6" applyNumberFormat="1" applyFont="1" applyFill="1" applyBorder="1" applyAlignment="1">
      <alignment horizontal="right"/>
    </xf>
    <xf numFmtId="4" fontId="48" fillId="4" borderId="34" xfId="6" applyNumberFormat="1" applyFont="1" applyFill="1" applyBorder="1" applyAlignment="1">
      <alignment horizontal="right"/>
    </xf>
    <xf numFmtId="4" fontId="48" fillId="2" borderId="34" xfId="6" applyNumberFormat="1" applyFont="1" applyFill="1" applyBorder="1" applyAlignment="1">
      <alignment horizontal="center"/>
    </xf>
    <xf numFmtId="0" fontId="16" fillId="2" borderId="10" xfId="2" applyNumberFormat="1" applyFont="1" applyFill="1" applyBorder="1" applyAlignment="1">
      <alignment horizontal="center"/>
    </xf>
    <xf numFmtId="164" fontId="15" fillId="3" borderId="10" xfId="6" applyFont="1" applyFill="1" applyBorder="1" applyAlignment="1">
      <alignment horizontal="right"/>
    </xf>
    <xf numFmtId="4" fontId="48" fillId="4" borderId="34" xfId="6" applyNumberFormat="1" applyFont="1" applyFill="1" applyBorder="1" applyAlignment="1">
      <alignment horizontal="center"/>
    </xf>
    <xf numFmtId="4" fontId="48" fillId="3" borderId="34" xfId="6" applyNumberFormat="1" applyFont="1" applyFill="1" applyBorder="1" applyAlignment="1">
      <alignment horizontal="center"/>
    </xf>
    <xf numFmtId="0" fontId="54" fillId="0" borderId="4" xfId="2" applyFont="1" applyBorder="1"/>
    <xf numFmtId="164" fontId="16" fillId="4" borderId="4" xfId="6" applyFont="1" applyFill="1" applyBorder="1" applyAlignment="1">
      <alignment horizontal="center" vertical="center"/>
    </xf>
    <xf numFmtId="164" fontId="16" fillId="6" borderId="4" xfId="6" applyFont="1" applyFill="1" applyBorder="1"/>
    <xf numFmtId="0" fontId="42" fillId="0" borderId="0" xfId="13" applyFont="1"/>
    <xf numFmtId="0" fontId="5" fillId="0" borderId="0" xfId="13"/>
    <xf numFmtId="0" fontId="56" fillId="0" borderId="4" xfId="13" applyFont="1" applyBorder="1"/>
    <xf numFmtId="0" fontId="35" fillId="0" borderId="4" xfId="13" applyFont="1" applyBorder="1" applyAlignment="1">
      <alignment horizontal="center"/>
    </xf>
    <xf numFmtId="0" fontId="58" fillId="0" borderId="4" xfId="13" applyFont="1" applyBorder="1" applyAlignment="1">
      <alignment horizontal="center" wrapText="1"/>
    </xf>
    <xf numFmtId="164" fontId="59" fillId="0" borderId="4" xfId="13" applyNumberFormat="1" applyFont="1" applyBorder="1" applyAlignment="1">
      <alignment horizontal="center"/>
    </xf>
    <xf numFmtId="0" fontId="59" fillId="0" borderId="4" xfId="13" applyFont="1" applyBorder="1" applyAlignment="1">
      <alignment horizontal="center"/>
    </xf>
    <xf numFmtId="0" fontId="54" fillId="0" borderId="4" xfId="13" applyFont="1" applyBorder="1" applyAlignment="1">
      <alignment horizontal="center"/>
    </xf>
    <xf numFmtId="164" fontId="59" fillId="0" borderId="4" xfId="13" applyNumberFormat="1" applyFont="1" applyBorder="1"/>
    <xf numFmtId="0" fontId="60" fillId="0" borderId="4" xfId="13" applyFont="1" applyBorder="1" applyAlignment="1">
      <alignment horizontal="center" wrapText="1"/>
    </xf>
    <xf numFmtId="0" fontId="60" fillId="0" borderId="4" xfId="13" applyFont="1" applyBorder="1" applyAlignment="1" applyProtection="1">
      <alignment horizontal="center" vertical="center" wrapText="1"/>
    </xf>
    <xf numFmtId="0" fontId="58" fillId="0" borderId="4" xfId="13" applyFont="1" applyBorder="1" applyAlignment="1" applyProtection="1">
      <alignment horizontal="center" vertical="center" wrapText="1"/>
    </xf>
    <xf numFmtId="49" fontId="58" fillId="0" borderId="4" xfId="13" applyNumberFormat="1" applyFont="1" applyBorder="1" applyAlignment="1" applyProtection="1">
      <alignment horizontal="center" vertical="center" wrapText="1"/>
      <protection locked="0"/>
    </xf>
    <xf numFmtId="0" fontId="56" fillId="0" borderId="4" xfId="13" applyFont="1" applyBorder="1" applyAlignment="1">
      <alignment horizontal="center"/>
    </xf>
    <xf numFmtId="0" fontId="58" fillId="0" borderId="4" xfId="13" applyFont="1" applyFill="1" applyBorder="1" applyAlignment="1">
      <alignment horizontal="center" wrapText="1"/>
    </xf>
    <xf numFmtId="0" fontId="35" fillId="0" borderId="4" xfId="13" applyFont="1" applyBorder="1"/>
    <xf numFmtId="0" fontId="59" fillId="0" borderId="4" xfId="13" applyFont="1" applyBorder="1"/>
    <xf numFmtId="164" fontId="56" fillId="0" borderId="4" xfId="13" applyNumberFormat="1" applyFont="1" applyBorder="1"/>
    <xf numFmtId="164" fontId="56" fillId="0" borderId="4" xfId="13" applyNumberFormat="1" applyFont="1" applyBorder="1" applyAlignment="1">
      <alignment horizontal="center"/>
    </xf>
    <xf numFmtId="0" fontId="43" fillId="0" borderId="11" xfId="13" applyFont="1" applyBorder="1"/>
    <xf numFmtId="0" fontId="35" fillId="0" borderId="11" xfId="13" applyFont="1" applyBorder="1"/>
    <xf numFmtId="164" fontId="43" fillId="0" borderId="11" xfId="13" applyNumberFormat="1" applyFont="1" applyBorder="1"/>
    <xf numFmtId="0" fontId="42" fillId="0" borderId="1" xfId="13" applyFont="1" applyBorder="1" applyAlignment="1">
      <alignment vertical="center"/>
    </xf>
    <xf numFmtId="0" fontId="5" fillId="0" borderId="2" xfId="13" applyBorder="1" applyAlignment="1">
      <alignment vertical="center"/>
    </xf>
    <xf numFmtId="0" fontId="5" fillId="0" borderId="3" xfId="13" applyBorder="1" applyAlignment="1">
      <alignment vertical="center"/>
    </xf>
    <xf numFmtId="0" fontId="5" fillId="0" borderId="13" xfId="13" applyBorder="1"/>
    <xf numFmtId="0" fontId="5" fillId="0" borderId="0" xfId="13" applyBorder="1"/>
    <xf numFmtId="0" fontId="35" fillId="0" borderId="0" xfId="13" applyFont="1" applyBorder="1"/>
    <xf numFmtId="0" fontId="43" fillId="0" borderId="0" xfId="13" applyFont="1" applyBorder="1"/>
    <xf numFmtId="0" fontId="5" fillId="0" borderId="14" xfId="13" applyBorder="1"/>
    <xf numFmtId="0" fontId="5" fillId="0" borderId="5" xfId="13" applyBorder="1"/>
    <xf numFmtId="0" fontId="5" fillId="0" borderId="6" xfId="13" applyBorder="1"/>
    <xf numFmtId="0" fontId="56" fillId="0" borderId="6" xfId="13" applyFont="1" applyBorder="1"/>
    <xf numFmtId="0" fontId="5" fillId="0" borderId="4" xfId="13" applyBorder="1"/>
    <xf numFmtId="0" fontId="5" fillId="0" borderId="7" xfId="13" applyBorder="1"/>
    <xf numFmtId="0" fontId="16" fillId="0" borderId="0" xfId="2" applyFont="1" applyAlignment="1"/>
    <xf numFmtId="0" fontId="16" fillId="0" borderId="0" xfId="2" applyFont="1" applyBorder="1" applyAlignment="1"/>
    <xf numFmtId="0" fontId="16" fillId="0" borderId="13" xfId="2" applyFont="1" applyFill="1" applyBorder="1" applyAlignment="1">
      <alignment horizontal="center"/>
    </xf>
    <xf numFmtId="4" fontId="16" fillId="3" borderId="14" xfId="2" applyNumberFormat="1" applyFont="1" applyFill="1" applyBorder="1" applyAlignment="1">
      <alignment horizontal="center"/>
    </xf>
    <xf numFmtId="0" fontId="47" fillId="0" borderId="19" xfId="2" applyFont="1" applyBorder="1" applyAlignment="1">
      <alignment vertical="top" wrapText="1"/>
    </xf>
    <xf numFmtId="4" fontId="16" fillId="3" borderId="4" xfId="6" applyNumberFormat="1" applyFont="1" applyFill="1" applyBorder="1" applyAlignment="1">
      <alignment horizontal="right"/>
    </xf>
    <xf numFmtId="0" fontId="16" fillId="0" borderId="4" xfId="2" applyNumberFormat="1" applyFont="1" applyBorder="1" applyAlignment="1">
      <alignment horizontal="right"/>
    </xf>
    <xf numFmtId="0" fontId="16" fillId="0" borderId="4" xfId="2" applyFont="1" applyBorder="1" applyAlignment="1">
      <alignment horizontal="left"/>
    </xf>
    <xf numFmtId="0" fontId="47" fillId="0" borderId="28" xfId="2" applyFont="1" applyBorder="1" applyAlignment="1">
      <alignment vertical="top" wrapText="1"/>
    </xf>
    <xf numFmtId="4" fontId="48" fillId="3" borderId="4" xfId="6" applyNumberFormat="1" applyFont="1" applyFill="1" applyBorder="1" applyAlignment="1">
      <alignment horizontal="right"/>
    </xf>
    <xf numFmtId="4" fontId="49" fillId="0" borderId="4" xfId="2" applyNumberFormat="1" applyFont="1" applyBorder="1" applyAlignment="1" applyProtection="1">
      <alignment horizontal="right" vertical="center"/>
    </xf>
    <xf numFmtId="0" fontId="25" fillId="0" borderId="4" xfId="2" applyFont="1" applyBorder="1" applyAlignment="1" applyProtection="1">
      <alignment horizontal="left" vertical="center" wrapText="1"/>
    </xf>
    <xf numFmtId="4" fontId="46" fillId="3" borderId="2" xfId="2" applyNumberFormat="1" applyFont="1" applyFill="1" applyBorder="1"/>
    <xf numFmtId="0" fontId="46" fillId="0" borderId="2" xfId="2" applyNumberFormat="1" applyFont="1" applyBorder="1"/>
    <xf numFmtId="0" fontId="46" fillId="0" borderId="2" xfId="2" applyFont="1" applyBorder="1" applyAlignment="1">
      <alignment horizontal="left"/>
    </xf>
    <xf numFmtId="4" fontId="16" fillId="3" borderId="0" xfId="2" applyNumberFormat="1" applyFont="1" applyFill="1" applyBorder="1"/>
    <xf numFmtId="0" fontId="16" fillId="0" borderId="0" xfId="2" applyNumberFormat="1" applyFont="1" applyBorder="1"/>
    <xf numFmtId="0" fontId="16" fillId="0" borderId="0" xfId="2" applyFont="1" applyBorder="1" applyAlignment="1">
      <alignment horizontal="left"/>
    </xf>
    <xf numFmtId="0" fontId="16" fillId="0" borderId="12" xfId="2" applyFont="1" applyFill="1" applyBorder="1" applyAlignment="1">
      <alignment horizontal="center"/>
    </xf>
    <xf numFmtId="0" fontId="25" fillId="0" borderId="10" xfId="2" applyFont="1" applyBorder="1" applyAlignment="1" applyProtection="1">
      <alignment horizontal="left" vertical="center" wrapText="1"/>
    </xf>
    <xf numFmtId="0" fontId="21" fillId="0" borderId="10" xfId="2" applyFont="1" applyBorder="1" applyAlignment="1" applyProtection="1">
      <alignment horizontal="center" vertical="center" wrapText="1"/>
    </xf>
    <xf numFmtId="4" fontId="47" fillId="0" borderId="19" xfId="2" applyNumberFormat="1" applyFont="1" applyBorder="1" applyAlignment="1">
      <alignment horizontal="right" vertical="top" wrapText="1"/>
    </xf>
    <xf numFmtId="0" fontId="47" fillId="0" borderId="19" xfId="2" applyFont="1" applyBorder="1" applyAlignment="1">
      <alignment horizontal="center" vertical="top" wrapText="1"/>
    </xf>
    <xf numFmtId="4" fontId="47" fillId="0" borderId="28" xfId="2" applyNumberFormat="1" applyFont="1" applyBorder="1" applyAlignment="1">
      <alignment horizontal="right" vertical="top" wrapText="1"/>
    </xf>
    <xf numFmtId="0" fontId="47" fillId="0" borderId="28" xfId="2" applyFont="1" applyBorder="1" applyAlignment="1">
      <alignment horizontal="center" vertical="top" wrapText="1"/>
    </xf>
    <xf numFmtId="0" fontId="19" fillId="0" borderId="4" xfId="2" applyFont="1" applyBorder="1"/>
    <xf numFmtId="4" fontId="32" fillId="3" borderId="4" xfId="6" applyNumberFormat="1" applyFont="1" applyFill="1" applyBorder="1" applyAlignment="1">
      <alignment horizontal="right"/>
    </xf>
    <xf numFmtId="0" fontId="19" fillId="0" borderId="4" xfId="2" applyNumberFormat="1" applyFont="1" applyBorder="1" applyAlignment="1">
      <alignment horizontal="right"/>
    </xf>
    <xf numFmtId="0" fontId="19" fillId="0" borderId="4" xfId="2" applyFont="1" applyBorder="1" applyAlignment="1">
      <alignment horizontal="left"/>
    </xf>
    <xf numFmtId="164" fontId="19" fillId="0" borderId="4" xfId="6" applyFont="1" applyBorder="1"/>
    <xf numFmtId="0" fontId="4" fillId="0" borderId="0" xfId="20"/>
    <xf numFmtId="0" fontId="59" fillId="0" borderId="1" xfId="20" applyFont="1" applyBorder="1"/>
    <xf numFmtId="0" fontId="59" fillId="0" borderId="2" xfId="20" applyFont="1" applyBorder="1"/>
    <xf numFmtId="0" fontId="59" fillId="0" borderId="3" xfId="20" applyFont="1" applyBorder="1"/>
    <xf numFmtId="0" fontId="59" fillId="0" borderId="9" xfId="20" applyFont="1" applyBorder="1"/>
    <xf numFmtId="0" fontId="59" fillId="0" borderId="10" xfId="20" applyFont="1" applyBorder="1"/>
    <xf numFmtId="0" fontId="59" fillId="0" borderId="13" xfId="20" applyFont="1" applyBorder="1"/>
    <xf numFmtId="0" fontId="59" fillId="0" borderId="0" xfId="20" applyFont="1" applyBorder="1"/>
    <xf numFmtId="0" fontId="59" fillId="0" borderId="14" xfId="20" applyFont="1" applyBorder="1"/>
    <xf numFmtId="0" fontId="59" fillId="0" borderId="8" xfId="20" applyFont="1" applyBorder="1"/>
    <xf numFmtId="0" fontId="59" fillId="0" borderId="6" xfId="20" applyFont="1" applyBorder="1"/>
    <xf numFmtId="0" fontId="59" fillId="0" borderId="7" xfId="20" applyFont="1" applyBorder="1"/>
    <xf numFmtId="0" fontId="59" fillId="0" borderId="5" xfId="20" applyFont="1" applyBorder="1"/>
    <xf numFmtId="0" fontId="59" fillId="0" borderId="12" xfId="20" applyFont="1" applyBorder="1" applyAlignment="1">
      <alignment horizontal="center"/>
    </xf>
    <xf numFmtId="0" fontId="59" fillId="0" borderId="0" xfId="20" applyFont="1" applyBorder="1" applyAlignment="1">
      <alignment horizontal="center"/>
    </xf>
    <xf numFmtId="0" fontId="59" fillId="0" borderId="4" xfId="20" applyFont="1" applyBorder="1" applyAlignment="1">
      <alignment horizontal="center"/>
    </xf>
    <xf numFmtId="166" fontId="59" fillId="0" borderId="4" xfId="20" applyNumberFormat="1" applyFont="1" applyBorder="1"/>
    <xf numFmtId="0" fontId="59" fillId="0" borderId="4" xfId="20" applyFont="1" applyBorder="1"/>
    <xf numFmtId="167" fontId="59" fillId="0" borderId="4" xfId="20" applyNumberFormat="1" applyFont="1" applyBorder="1"/>
    <xf numFmtId="0" fontId="4" fillId="0" borderId="1" xfId="20" applyBorder="1"/>
    <xf numFmtId="0" fontId="4" fillId="0" borderId="3" xfId="20" applyBorder="1"/>
    <xf numFmtId="0" fontId="4" fillId="0" borderId="2" xfId="20" applyBorder="1"/>
    <xf numFmtId="0" fontId="4" fillId="0" borderId="9" xfId="20" applyBorder="1"/>
    <xf numFmtId="167" fontId="59" fillId="0" borderId="9" xfId="20" applyNumberFormat="1" applyFont="1" applyBorder="1"/>
    <xf numFmtId="167" fontId="59" fillId="0" borderId="10" xfId="20" applyNumberFormat="1" applyFont="1" applyBorder="1"/>
    <xf numFmtId="0" fontId="59" fillId="0" borderId="0" xfId="20" applyFont="1"/>
    <xf numFmtId="0" fontId="44" fillId="0" borderId="0" xfId="20" applyFont="1" applyAlignment="1">
      <alignment horizontal="center"/>
    </xf>
    <xf numFmtId="0" fontId="4" fillId="0" borderId="4" xfId="20" applyBorder="1"/>
    <xf numFmtId="0" fontId="63" fillId="0" borderId="4" xfId="20" applyFont="1" applyBorder="1"/>
    <xf numFmtId="0" fontId="4" fillId="0" borderId="4" xfId="20" applyFont="1" applyBorder="1" applyAlignment="1">
      <alignment horizontal="center"/>
    </xf>
    <xf numFmtId="0" fontId="65" fillId="0" borderId="0" xfId="20" applyFont="1"/>
    <xf numFmtId="0" fontId="4" fillId="0" borderId="4" xfId="20" applyBorder="1" applyAlignment="1">
      <alignment horizontal="center"/>
    </xf>
    <xf numFmtId="4" fontId="4" fillId="0" borderId="4" xfId="20" applyNumberFormat="1" applyBorder="1"/>
    <xf numFmtId="0" fontId="4" fillId="0" borderId="4" xfId="20" applyBorder="1" applyAlignment="1">
      <alignment horizontal="left"/>
    </xf>
    <xf numFmtId="4" fontId="4" fillId="0" borderId="4" xfId="20" applyNumberFormat="1" applyBorder="1" applyAlignment="1">
      <alignment horizontal="center"/>
    </xf>
    <xf numFmtId="0" fontId="4" fillId="0" borderId="4" xfId="20" quotePrefix="1" applyBorder="1" applyAlignment="1">
      <alignment horizontal="center"/>
    </xf>
    <xf numFmtId="4" fontId="4" fillId="0" borderId="4" xfId="20" quotePrefix="1" applyNumberFormat="1" applyBorder="1" applyAlignment="1">
      <alignment horizontal="center"/>
    </xf>
    <xf numFmtId="0" fontId="4" fillId="0" borderId="4" xfId="20" quotePrefix="1" applyBorder="1"/>
    <xf numFmtId="4" fontId="4" fillId="0" borderId="4" xfId="20" quotePrefix="1" applyNumberFormat="1" applyBorder="1"/>
    <xf numFmtId="0" fontId="4" fillId="0" borderId="0" xfId="20" applyAlignment="1">
      <alignment vertical="center"/>
    </xf>
    <xf numFmtId="4" fontId="4" fillId="0" borderId="0" xfId="20" applyNumberFormat="1" applyAlignment="1">
      <alignment vertical="center"/>
    </xf>
    <xf numFmtId="0" fontId="4" fillId="0" borderId="12" xfId="20" applyFill="1" applyBorder="1"/>
    <xf numFmtId="4" fontId="4" fillId="0" borderId="0" xfId="20" applyNumberFormat="1"/>
    <xf numFmtId="0" fontId="6" fillId="0" borderId="4" xfId="20" applyFont="1" applyBorder="1"/>
    <xf numFmtId="0" fontId="6" fillId="0" borderId="4" xfId="20" applyFont="1" applyFill="1" applyBorder="1"/>
    <xf numFmtId="4" fontId="6" fillId="0" borderId="4" xfId="20" applyNumberFormat="1" applyFont="1" applyBorder="1"/>
    <xf numFmtId="4" fontId="4" fillId="0" borderId="4" xfId="20" applyNumberFormat="1" applyFill="1" applyBorder="1"/>
    <xf numFmtId="0" fontId="56" fillId="0" borderId="0" xfId="20" applyFont="1" applyAlignment="1">
      <alignment vertical="center"/>
    </xf>
    <xf numFmtId="0" fontId="56" fillId="0" borderId="4" xfId="20" applyFont="1" applyBorder="1" applyAlignment="1">
      <alignment horizontal="center" vertical="center" wrapText="1"/>
    </xf>
    <xf numFmtId="0" fontId="67" fillId="0" borderId="4" xfId="20" applyFont="1" applyBorder="1" applyAlignment="1">
      <alignment horizontal="center" vertical="center" wrapText="1"/>
    </xf>
    <xf numFmtId="0" fontId="68" fillId="0" borderId="4" xfId="20" applyFont="1" applyBorder="1" applyAlignment="1">
      <alignment vertical="center" wrapText="1"/>
    </xf>
    <xf numFmtId="0" fontId="59" fillId="0" borderId="4" xfId="20" applyFont="1" applyBorder="1" applyAlignment="1">
      <alignment horizontal="center" vertical="center" wrapText="1"/>
    </xf>
    <xf numFmtId="0" fontId="68" fillId="0" borderId="4" xfId="20" applyFont="1" applyBorder="1" applyAlignment="1">
      <alignment horizontal="center" vertical="center" wrapText="1"/>
    </xf>
    <xf numFmtId="4" fontId="59" fillId="0" borderId="4" xfId="20" applyNumberFormat="1" applyFont="1" applyBorder="1" applyAlignment="1">
      <alignment horizontal="center" vertical="center" wrapText="1"/>
    </xf>
    <xf numFmtId="0" fontId="69" fillId="0" borderId="4" xfId="20" applyFont="1" applyBorder="1" applyAlignment="1">
      <alignment horizontal="center" vertical="center" wrapText="1"/>
    </xf>
    <xf numFmtId="0" fontId="59" fillId="0" borderId="4" xfId="20" applyFont="1" applyBorder="1" applyAlignment="1">
      <alignment vertical="center" wrapText="1"/>
    </xf>
    <xf numFmtId="0" fontId="67" fillId="0" borderId="4" xfId="20" applyFont="1" applyBorder="1" applyAlignment="1">
      <alignment horizontal="left" vertical="center" wrapText="1"/>
    </xf>
    <xf numFmtId="4" fontId="56" fillId="0" borderId="4" xfId="20" applyNumberFormat="1" applyFont="1" applyBorder="1" applyAlignment="1">
      <alignment horizontal="center" vertical="center" wrapText="1"/>
    </xf>
    <xf numFmtId="0" fontId="4" fillId="0" borderId="0" xfId="20" applyBorder="1"/>
    <xf numFmtId="0" fontId="56" fillId="0" borderId="0" xfId="20" applyFont="1" applyBorder="1" applyAlignment="1">
      <alignment horizontal="center" vertical="center" wrapText="1"/>
    </xf>
    <xf numFmtId="0" fontId="68" fillId="0" borderId="0" xfId="20" applyFont="1" applyBorder="1" applyAlignment="1">
      <alignment vertical="center" wrapText="1"/>
    </xf>
    <xf numFmtId="0" fontId="59" fillId="0" borderId="0" xfId="20" applyFont="1" applyBorder="1" applyAlignment="1">
      <alignment horizontal="center" vertical="center" wrapText="1"/>
    </xf>
    <xf numFmtId="0" fontId="68" fillId="0" borderId="0" xfId="20" applyFont="1" applyBorder="1" applyAlignment="1">
      <alignment horizontal="center" vertical="center" wrapText="1"/>
    </xf>
    <xf numFmtId="4" fontId="59" fillId="0" borderId="0" xfId="20" applyNumberFormat="1" applyFont="1" applyBorder="1" applyAlignment="1">
      <alignment horizontal="center" vertical="center" wrapText="1"/>
    </xf>
    <xf numFmtId="3" fontId="59" fillId="0" borderId="4" xfId="20" applyNumberFormat="1" applyFont="1" applyBorder="1" applyAlignment="1">
      <alignment horizontal="center" vertical="center" wrapText="1"/>
    </xf>
    <xf numFmtId="0" fontId="42" fillId="0" borderId="4" xfId="20" applyFont="1" applyBorder="1" applyAlignment="1">
      <alignment horizontal="center" vertical="center" wrapText="1"/>
    </xf>
    <xf numFmtId="0" fontId="4" fillId="0" borderId="0" xfId="20" quotePrefix="1"/>
    <xf numFmtId="0" fontId="4" fillId="0" borderId="0" xfId="20" applyFill="1" applyBorder="1"/>
    <xf numFmtId="3" fontId="4" fillId="0" borderId="0" xfId="20" quotePrefix="1" applyNumberFormat="1"/>
    <xf numFmtId="4" fontId="68" fillId="0" borderId="4" xfId="20" applyNumberFormat="1" applyFont="1" applyBorder="1" applyAlignment="1">
      <alignment horizontal="center" vertical="center" wrapText="1"/>
    </xf>
    <xf numFmtId="0" fontId="70" fillId="0" borderId="4" xfId="20" applyFont="1" applyBorder="1" applyAlignment="1">
      <alignment horizontal="center" vertical="center" wrapText="1"/>
    </xf>
    <xf numFmtId="4" fontId="71" fillId="0" borderId="4" xfId="20" applyNumberFormat="1" applyFont="1" applyBorder="1" applyAlignment="1">
      <alignment horizontal="center" vertical="center" wrapText="1"/>
    </xf>
    <xf numFmtId="0" fontId="43" fillId="0" borderId="4" xfId="20" applyFont="1" applyBorder="1" applyAlignment="1">
      <alignment horizontal="center" vertical="center" wrapText="1"/>
    </xf>
    <xf numFmtId="4" fontId="6" fillId="0" borderId="4" xfId="20" applyNumberFormat="1" applyFont="1" applyBorder="1" applyAlignment="1">
      <alignment horizontal="center" vertical="center"/>
    </xf>
    <xf numFmtId="0" fontId="4" fillId="0" borderId="13" xfId="20" applyBorder="1" applyAlignment="1">
      <alignment vertical="center"/>
    </xf>
    <xf numFmtId="0" fontId="41" fillId="0" borderId="0" xfId="20" applyFont="1" applyBorder="1" applyAlignment="1">
      <alignment vertical="center" wrapText="1"/>
    </xf>
    <xf numFmtId="0" fontId="41" fillId="0" borderId="0" xfId="20" applyFont="1" applyBorder="1" applyAlignment="1">
      <alignment vertical="center"/>
    </xf>
    <xf numFmtId="0" fontId="41" fillId="0" borderId="14" xfId="20" applyFont="1" applyBorder="1" applyAlignment="1">
      <alignment vertical="center" wrapText="1"/>
    </xf>
    <xf numFmtId="0" fontId="41" fillId="0" borderId="14" xfId="20" applyFont="1" applyBorder="1" applyAlignment="1">
      <alignment vertical="center"/>
    </xf>
    <xf numFmtId="0" fontId="4" fillId="0" borderId="5" xfId="20" applyBorder="1" applyAlignment="1">
      <alignment vertical="center"/>
    </xf>
    <xf numFmtId="0" fontId="4" fillId="0" borderId="6" xfId="20" applyBorder="1" applyAlignment="1">
      <alignment vertical="center"/>
    </xf>
    <xf numFmtId="0" fontId="4" fillId="0" borderId="7" xfId="20" applyBorder="1" applyAlignment="1">
      <alignment vertical="center"/>
    </xf>
    <xf numFmtId="0" fontId="72" fillId="0" borderId="0" xfId="20" applyFont="1" applyAlignment="1">
      <alignment vertical="center"/>
    </xf>
    <xf numFmtId="0" fontId="56" fillId="0" borderId="25" xfId="20" applyFont="1" applyBorder="1" applyAlignment="1">
      <alignment horizontal="center" vertical="center" wrapText="1"/>
    </xf>
    <xf numFmtId="0" fontId="56" fillId="0" borderId="32" xfId="20" applyFont="1" applyBorder="1" applyAlignment="1">
      <alignment horizontal="center" vertical="center" wrapText="1"/>
    </xf>
    <xf numFmtId="0" fontId="56" fillId="0" borderId="28" xfId="20" applyFont="1" applyBorder="1" applyAlignment="1">
      <alignment horizontal="center" vertical="center" wrapText="1"/>
    </xf>
    <xf numFmtId="0" fontId="70" fillId="0" borderId="25" xfId="20" applyFont="1" applyBorder="1" applyAlignment="1">
      <alignment horizontal="center" vertical="center" wrapText="1"/>
    </xf>
    <xf numFmtId="0" fontId="68" fillId="0" borderId="25" xfId="20" applyFont="1" applyBorder="1" applyAlignment="1">
      <alignment vertical="center" wrapText="1"/>
    </xf>
    <xf numFmtId="0" fontId="68" fillId="0" borderId="25" xfId="20" applyFont="1" applyBorder="1" applyAlignment="1">
      <alignment horizontal="center" vertical="center" wrapText="1"/>
    </xf>
    <xf numFmtId="0" fontId="59" fillId="0" borderId="25" xfId="20" applyFont="1" applyBorder="1" applyAlignment="1">
      <alignment horizontal="center" vertical="center" wrapText="1"/>
    </xf>
    <xf numFmtId="4" fontId="59" fillId="0" borderId="25" xfId="20" applyNumberFormat="1" applyFont="1" applyBorder="1" applyAlignment="1">
      <alignment horizontal="center" vertical="center" wrapText="1"/>
    </xf>
    <xf numFmtId="4" fontId="59" fillId="0" borderId="32" xfId="20" applyNumberFormat="1" applyFont="1" applyBorder="1" applyAlignment="1">
      <alignment horizontal="center" vertical="center" wrapText="1"/>
    </xf>
    <xf numFmtId="0" fontId="59" fillId="0" borderId="32" xfId="20" applyFont="1" applyBorder="1" applyAlignment="1">
      <alignment horizontal="center" vertical="center" wrapText="1"/>
    </xf>
    <xf numFmtId="0" fontId="68" fillId="0" borderId="32" xfId="20" applyFont="1" applyBorder="1" applyAlignment="1">
      <alignment horizontal="center" vertical="center" wrapText="1"/>
    </xf>
    <xf numFmtId="4" fontId="73" fillId="0" borderId="25" xfId="20" applyNumberFormat="1" applyFont="1" applyBorder="1" applyAlignment="1">
      <alignment horizontal="center" vertical="center" wrapText="1"/>
    </xf>
    <xf numFmtId="0" fontId="56" fillId="0" borderId="27" xfId="20" applyFont="1" applyBorder="1" applyAlignment="1">
      <alignment horizontal="center" vertical="center" wrapText="1"/>
    </xf>
    <xf numFmtId="0" fontId="56" fillId="0" borderId="26" xfId="20" applyFont="1" applyBorder="1" applyAlignment="1">
      <alignment horizontal="center" vertical="center" wrapText="1"/>
    </xf>
    <xf numFmtId="3" fontId="68" fillId="0" borderId="25" xfId="20" applyNumberFormat="1" applyFont="1" applyBorder="1" applyAlignment="1">
      <alignment horizontal="center" vertical="center" wrapText="1"/>
    </xf>
    <xf numFmtId="4" fontId="67" fillId="0" borderId="25" xfId="20" applyNumberFormat="1" applyFont="1" applyBorder="1" applyAlignment="1">
      <alignment horizontal="center" vertical="center" wrapText="1"/>
    </xf>
    <xf numFmtId="0" fontId="59" fillId="0" borderId="25" xfId="20" applyFont="1" applyBorder="1" applyAlignment="1">
      <alignment vertical="center" wrapText="1"/>
    </xf>
    <xf numFmtId="0" fontId="35" fillId="0" borderId="25" xfId="20" applyFont="1" applyBorder="1" applyAlignment="1">
      <alignment horizontal="center" vertical="center" wrapText="1"/>
    </xf>
    <xf numFmtId="0" fontId="35" fillId="0" borderId="32" xfId="20" applyFont="1" applyBorder="1" applyAlignment="1">
      <alignment horizontal="center" vertical="center" wrapText="1"/>
    </xf>
    <xf numFmtId="0" fontId="75" fillId="0" borderId="25" xfId="20" applyFont="1" applyBorder="1" applyAlignment="1">
      <alignment horizontal="center" vertical="center" wrapText="1"/>
    </xf>
    <xf numFmtId="0" fontId="76" fillId="0" borderId="25" xfId="20" applyFont="1" applyBorder="1" applyAlignment="1">
      <alignment horizontal="center" vertical="center" wrapText="1"/>
    </xf>
    <xf numFmtId="0" fontId="42" fillId="0" borderId="25" xfId="20" applyFont="1" applyBorder="1" applyAlignment="1">
      <alignment horizontal="center" vertical="center" wrapText="1"/>
    </xf>
    <xf numFmtId="0" fontId="75" fillId="0" borderId="25" xfId="20" applyFont="1" applyBorder="1" applyAlignment="1">
      <alignment vertical="center" wrapText="1"/>
    </xf>
    <xf numFmtId="0" fontId="67" fillId="0" borderId="25" xfId="20" applyFont="1" applyBorder="1" applyAlignment="1">
      <alignment horizontal="center" vertical="center" wrapText="1"/>
    </xf>
    <xf numFmtId="0" fontId="76" fillId="0" borderId="25" xfId="20" applyFont="1" applyBorder="1" applyAlignment="1">
      <alignment horizontal="right" vertical="center" wrapText="1"/>
    </xf>
    <xf numFmtId="0" fontId="68" fillId="0" borderId="25" xfId="20" applyFont="1" applyBorder="1" applyAlignment="1">
      <alignment horizontal="right" vertical="center" wrapText="1"/>
    </xf>
    <xf numFmtId="0" fontId="42" fillId="0" borderId="25" xfId="20" applyFont="1" applyBorder="1" applyAlignment="1">
      <alignment horizontal="right" vertical="center" wrapText="1"/>
    </xf>
    <xf numFmtId="0" fontId="42" fillId="0" borderId="32" xfId="20" applyFont="1" applyBorder="1" applyAlignment="1">
      <alignment horizontal="center" vertical="center" wrapText="1"/>
    </xf>
    <xf numFmtId="3" fontId="42" fillId="0" borderId="25" xfId="20" applyNumberFormat="1" applyFont="1" applyBorder="1" applyAlignment="1">
      <alignment horizontal="center" vertical="center" wrapText="1"/>
    </xf>
    <xf numFmtId="4" fontId="42" fillId="0" borderId="25" xfId="20" applyNumberFormat="1" applyFont="1" applyBorder="1" applyAlignment="1">
      <alignment horizontal="center" vertical="center" wrapText="1"/>
    </xf>
    <xf numFmtId="0" fontId="42" fillId="0" borderId="32" xfId="20" applyFont="1" applyBorder="1" applyAlignment="1">
      <alignment vertical="center" wrapText="1"/>
    </xf>
    <xf numFmtId="3" fontId="76" fillId="0" borderId="25" xfId="20" applyNumberFormat="1" applyFont="1" applyBorder="1" applyAlignment="1">
      <alignment horizontal="center" vertical="center" wrapText="1"/>
    </xf>
    <xf numFmtId="4" fontId="42" fillId="0" borderId="32" xfId="20" applyNumberFormat="1" applyFont="1" applyBorder="1" applyAlignment="1">
      <alignment horizontal="center" vertical="center" wrapText="1"/>
    </xf>
    <xf numFmtId="0" fontId="73" fillId="0" borderId="25" xfId="20" applyFont="1" applyBorder="1" applyAlignment="1">
      <alignment horizontal="center" vertical="center" wrapText="1"/>
    </xf>
    <xf numFmtId="0" fontId="29" fillId="0" borderId="1" xfId="2" applyFont="1" applyBorder="1"/>
    <xf numFmtId="0" fontId="29" fillId="0" borderId="2" xfId="2" applyFont="1" applyBorder="1"/>
    <xf numFmtId="0" fontId="29" fillId="3" borderId="2" xfId="2" applyFont="1" applyFill="1" applyBorder="1"/>
    <xf numFmtId="0" fontId="29" fillId="0" borderId="3" xfId="2" applyFont="1" applyBorder="1"/>
    <xf numFmtId="0" fontId="29" fillId="0" borderId="13" xfId="2" applyFont="1" applyBorder="1"/>
    <xf numFmtId="0" fontId="29" fillId="0" borderId="0" xfId="2" applyFont="1" applyBorder="1"/>
    <xf numFmtId="0" fontId="29" fillId="3" borderId="0" xfId="2" applyFont="1" applyFill="1" applyBorder="1"/>
    <xf numFmtId="0" fontId="29" fillId="0" borderId="14" xfId="2" applyFont="1" applyBorder="1"/>
    <xf numFmtId="4" fontId="29" fillId="3" borderId="0" xfId="2" applyNumberFormat="1" applyFont="1" applyFill="1" applyBorder="1"/>
    <xf numFmtId="0" fontId="29" fillId="0" borderId="0" xfId="2" applyNumberFormat="1" applyFont="1" applyBorder="1"/>
    <xf numFmtId="0" fontId="29" fillId="0" borderId="5" xfId="2" applyFont="1" applyBorder="1" applyAlignment="1"/>
    <xf numFmtId="0" fontId="29" fillId="0" borderId="6" xfId="2" applyFont="1" applyBorder="1" applyAlignment="1"/>
    <xf numFmtId="4" fontId="29" fillId="3" borderId="2" xfId="2" applyNumberFormat="1" applyFont="1" applyFill="1" applyBorder="1"/>
    <xf numFmtId="0" fontId="29" fillId="0" borderId="2" xfId="2" applyNumberFormat="1" applyFont="1" applyBorder="1"/>
    <xf numFmtId="0" fontId="29" fillId="0" borderId="8" xfId="2" applyFont="1" applyBorder="1"/>
    <xf numFmtId="0" fontId="29" fillId="0" borderId="9" xfId="2" applyFont="1" applyBorder="1"/>
    <xf numFmtId="0" fontId="29" fillId="0" borderId="10" xfId="2" applyFont="1" applyBorder="1"/>
    <xf numFmtId="4" fontId="29" fillId="3" borderId="6" xfId="2" applyNumberFormat="1" applyFont="1" applyFill="1" applyBorder="1"/>
    <xf numFmtId="0" fontId="29" fillId="0" borderId="6" xfId="2" applyNumberFormat="1" applyFont="1" applyBorder="1"/>
    <xf numFmtId="0" fontId="29" fillId="0" borderId="5" xfId="2" applyFont="1" applyBorder="1"/>
    <xf numFmtId="0" fontId="29" fillId="0" borderId="7" xfId="2" applyFont="1" applyBorder="1"/>
    <xf numFmtId="0" fontId="29" fillId="0" borderId="6" xfId="2" applyFont="1" applyBorder="1"/>
    <xf numFmtId="0" fontId="29" fillId="0" borderId="11" xfId="2" applyFont="1" applyFill="1" applyBorder="1"/>
    <xf numFmtId="4" fontId="29" fillId="3" borderId="11" xfId="2" applyNumberFormat="1" applyFont="1" applyFill="1" applyBorder="1"/>
    <xf numFmtId="0" fontId="29" fillId="0" borderId="12" xfId="2" applyFont="1" applyFill="1" applyBorder="1" applyAlignment="1">
      <alignment horizontal="center"/>
    </xf>
    <xf numFmtId="0" fontId="29" fillId="0" borderId="13" xfId="2" applyFont="1" applyBorder="1" applyAlignment="1">
      <alignment horizontal="center"/>
    </xf>
    <xf numFmtId="4" fontId="29" fillId="3" borderId="12" xfId="2" applyNumberFormat="1" applyFont="1" applyFill="1" applyBorder="1" applyAlignment="1">
      <alignment horizontal="center"/>
    </xf>
    <xf numFmtId="0" fontId="29" fillId="0" borderId="15" xfId="2" applyFont="1" applyBorder="1"/>
    <xf numFmtId="4" fontId="29" fillId="3" borderId="15" xfId="2" applyNumberFormat="1" applyFont="1" applyFill="1" applyBorder="1"/>
    <xf numFmtId="0" fontId="29" fillId="0" borderId="4" xfId="2" applyFont="1" applyFill="1" applyBorder="1" applyAlignment="1">
      <alignment horizontal="center"/>
    </xf>
    <xf numFmtId="0" fontId="29" fillId="0" borderId="4" xfId="2" applyFont="1" applyBorder="1" applyAlignment="1">
      <alignment horizontal="center"/>
    </xf>
    <xf numFmtId="0" fontId="29" fillId="0" borderId="4" xfId="2" applyFont="1" applyFill="1" applyBorder="1"/>
    <xf numFmtId="0" fontId="29" fillId="0" borderId="4" xfId="2" applyFont="1" applyBorder="1"/>
    <xf numFmtId="4" fontId="81" fillId="3" borderId="4" xfId="6" applyNumberFormat="1" applyFont="1" applyFill="1" applyBorder="1" applyAlignment="1">
      <alignment horizontal="right"/>
    </xf>
    <xf numFmtId="0" fontId="29" fillId="0" borderId="4" xfId="2" applyNumberFormat="1" applyFont="1" applyBorder="1" applyAlignment="1">
      <alignment horizontal="right"/>
    </xf>
    <xf numFmtId="4" fontId="29" fillId="0" borderId="4" xfId="6" applyNumberFormat="1" applyFont="1" applyBorder="1"/>
    <xf numFmtId="164" fontId="29" fillId="0" borderId="4" xfId="6" applyFont="1" applyBorder="1" applyAlignment="1">
      <alignment horizontal="center"/>
    </xf>
    <xf numFmtId="0" fontId="14" fillId="0" borderId="0" xfId="2" applyBorder="1"/>
    <xf numFmtId="4" fontId="29" fillId="3" borderId="4" xfId="6" applyNumberFormat="1" applyFont="1" applyFill="1" applyBorder="1" applyAlignment="1">
      <alignment horizontal="right"/>
    </xf>
    <xf numFmtId="0" fontId="82" fillId="0" borderId="4" xfId="2" applyFont="1" applyBorder="1" applyAlignment="1">
      <alignment horizontal="right"/>
    </xf>
    <xf numFmtId="1" fontId="82" fillId="0" borderId="4" xfId="2" applyNumberFormat="1" applyFont="1" applyBorder="1" applyAlignment="1">
      <alignment horizontal="right"/>
    </xf>
    <xf numFmtId="164" fontId="29" fillId="0" borderId="4" xfId="6" applyFont="1" applyBorder="1"/>
    <xf numFmtId="0" fontId="83" fillId="0" borderId="6" xfId="2" applyFont="1" applyBorder="1" applyAlignment="1"/>
    <xf numFmtId="4" fontId="82" fillId="0" borderId="4" xfId="2" applyNumberFormat="1" applyFont="1" applyBorder="1" applyAlignment="1">
      <alignment horizontal="right"/>
    </xf>
    <xf numFmtId="0" fontId="27" fillId="0" borderId="4" xfId="2" applyFont="1" applyBorder="1"/>
    <xf numFmtId="164" fontId="29" fillId="0" borderId="4" xfId="6" applyNumberFormat="1" applyFont="1" applyBorder="1" applyAlignment="1">
      <alignment horizontal="center"/>
    </xf>
    <xf numFmtId="0" fontId="29" fillId="0" borderId="0" xfId="2" applyFont="1"/>
    <xf numFmtId="0" fontId="29" fillId="0" borderId="4" xfId="2" applyNumberFormat="1" applyFont="1" applyBorder="1"/>
    <xf numFmtId="39" fontId="29" fillId="0" borderId="4" xfId="6" applyNumberFormat="1" applyFont="1" applyBorder="1" applyAlignment="1">
      <alignment horizontal="center"/>
    </xf>
    <xf numFmtId="4" fontId="29" fillId="0" borderId="4" xfId="6" applyNumberFormat="1" applyFont="1" applyBorder="1" applyAlignment="1">
      <alignment horizontal="center"/>
    </xf>
    <xf numFmtId="0" fontId="29" fillId="0" borderId="0" xfId="2" applyFont="1" applyBorder="1" applyAlignment="1">
      <alignment horizontal="left"/>
    </xf>
    <xf numFmtId="0" fontId="29" fillId="0" borderId="2" xfId="2" applyFont="1" applyBorder="1" applyAlignment="1">
      <alignment horizontal="left"/>
    </xf>
    <xf numFmtId="0" fontId="29" fillId="0" borderId="6" xfId="2" applyFont="1" applyBorder="1" applyAlignment="1">
      <alignment horizontal="left"/>
    </xf>
    <xf numFmtId="0" fontId="29" fillId="0" borderId="1" xfId="2" applyNumberFormat="1" applyFont="1" applyBorder="1"/>
    <xf numFmtId="0" fontId="29" fillId="0" borderId="3" xfId="2" applyFont="1" applyBorder="1" applyAlignment="1">
      <alignment horizontal="left"/>
    </xf>
    <xf numFmtId="0" fontId="29" fillId="0" borderId="5" xfId="2" applyNumberFormat="1" applyFont="1" applyBorder="1"/>
    <xf numFmtId="0" fontId="29" fillId="0" borderId="7" xfId="2" applyFont="1" applyBorder="1" applyAlignment="1">
      <alignment horizontal="left"/>
    </xf>
    <xf numFmtId="0" fontId="29" fillId="0" borderId="4" xfId="2" applyFont="1" applyBorder="1" applyAlignment="1">
      <alignment horizontal="right"/>
    </xf>
    <xf numFmtId="3" fontId="82" fillId="0" borderId="4" xfId="2" applyNumberFormat="1" applyFont="1" applyBorder="1" applyAlignment="1">
      <alignment horizontal="right"/>
    </xf>
    <xf numFmtId="0" fontId="29" fillId="0" borderId="0" xfId="2" applyFont="1" applyBorder="1" applyAlignment="1">
      <alignment horizontal="center"/>
    </xf>
    <xf numFmtId="0" fontId="29" fillId="0" borderId="4" xfId="2" applyFont="1" applyBorder="1" applyAlignment="1">
      <alignment horizontal="left"/>
    </xf>
    <xf numFmtId="0" fontId="29" fillId="0" borderId="8" xfId="2" applyFont="1" applyBorder="1" applyAlignment="1">
      <alignment horizontal="center"/>
    </xf>
    <xf numFmtId="4" fontId="81" fillId="3" borderId="0" xfId="6" applyNumberFormat="1" applyFont="1" applyFill="1" applyBorder="1" applyAlignment="1">
      <alignment horizontal="right"/>
    </xf>
    <xf numFmtId="0" fontId="29" fillId="0" borderId="0" xfId="2" applyNumberFormat="1" applyFont="1" applyBorder="1" applyAlignment="1">
      <alignment horizontal="right"/>
    </xf>
    <xf numFmtId="164" fontId="29" fillId="0" borderId="10" xfId="6" applyFont="1" applyBorder="1"/>
    <xf numFmtId="0" fontId="16" fillId="0" borderId="0" xfId="22" applyFont="1"/>
    <xf numFmtId="0" fontId="16" fillId="3" borderId="0" xfId="22" applyFont="1" applyFill="1"/>
    <xf numFmtId="0" fontId="14" fillId="0" borderId="0" xfId="22"/>
    <xf numFmtId="0" fontId="16" fillId="0" borderId="0" xfId="22" applyFont="1" applyAlignment="1">
      <alignment horizontal="center"/>
    </xf>
    <xf numFmtId="4" fontId="16" fillId="3" borderId="0" xfId="22" applyNumberFormat="1" applyFont="1" applyFill="1"/>
    <xf numFmtId="0" fontId="16" fillId="0" borderId="0" xfId="22" applyNumberFormat="1" applyFont="1"/>
    <xf numFmtId="0" fontId="16" fillId="0" borderId="0" xfId="22" applyFont="1" applyAlignment="1">
      <alignment horizontal="left"/>
    </xf>
    <xf numFmtId="0" fontId="16" fillId="0" borderId="0" xfId="22" applyFont="1" applyBorder="1"/>
    <xf numFmtId="0" fontId="16" fillId="0" borderId="6" xfId="22" applyFont="1" applyBorder="1" applyAlignment="1"/>
    <xf numFmtId="0" fontId="16" fillId="0" borderId="1" xfId="22" applyFont="1" applyBorder="1"/>
    <xf numFmtId="0" fontId="16" fillId="0" borderId="2" xfId="22" applyFont="1" applyBorder="1"/>
    <xf numFmtId="4" fontId="16" fillId="3" borderId="2" xfId="22" applyNumberFormat="1" applyFont="1" applyFill="1" applyBorder="1"/>
    <xf numFmtId="0" fontId="16" fillId="0" borderId="2" xfId="22" applyNumberFormat="1" applyFont="1" applyBorder="1"/>
    <xf numFmtId="0" fontId="16" fillId="0" borderId="2" xfId="22" applyFont="1" applyBorder="1" applyAlignment="1">
      <alignment horizontal="left"/>
    </xf>
    <xf numFmtId="0" fontId="16" fillId="0" borderId="8" xfId="22" applyFont="1" applyBorder="1"/>
    <xf numFmtId="0" fontId="16" fillId="0" borderId="9" xfId="22" applyFont="1" applyBorder="1"/>
    <xf numFmtId="0" fontId="16" fillId="0" borderId="10" xfId="22" applyFont="1" applyBorder="1"/>
    <xf numFmtId="0" fontId="46" fillId="0" borderId="2" xfId="22" applyFont="1" applyBorder="1"/>
    <xf numFmtId="0" fontId="46" fillId="0" borderId="3" xfId="22" applyFont="1" applyBorder="1"/>
    <xf numFmtId="0" fontId="16" fillId="0" borderId="5" xfId="22" applyFont="1" applyBorder="1" applyAlignment="1"/>
    <xf numFmtId="4" fontId="16" fillId="3" borderId="6" xfId="22" applyNumberFormat="1" applyFont="1" applyFill="1" applyBorder="1"/>
    <xf numFmtId="0" fontId="16" fillId="0" borderId="6" xfId="22" applyNumberFormat="1" applyFont="1" applyBorder="1"/>
    <xf numFmtId="0" fontId="16" fillId="0" borderId="6" xfId="22" applyFont="1" applyBorder="1" applyAlignment="1">
      <alignment horizontal="left"/>
    </xf>
    <xf numFmtId="0" fontId="16" fillId="0" borderId="5" xfId="22" applyFont="1" applyBorder="1"/>
    <xf numFmtId="0" fontId="16" fillId="0" borderId="7" xfId="22" applyFont="1" applyBorder="1"/>
    <xf numFmtId="0" fontId="16" fillId="0" borderId="6" xfId="22" applyFont="1" applyBorder="1"/>
    <xf numFmtId="0" fontId="16" fillId="0" borderId="11" xfId="22" applyFont="1" applyFill="1" applyBorder="1"/>
    <xf numFmtId="4" fontId="16" fillId="3" borderId="11" xfId="22" applyNumberFormat="1" applyFont="1" applyFill="1" applyBorder="1"/>
    <xf numFmtId="0" fontId="16" fillId="0" borderId="1" xfId="22" applyNumberFormat="1" applyFont="1" applyBorder="1"/>
    <xf numFmtId="0" fontId="16" fillId="0" borderId="3" xfId="22" applyFont="1" applyBorder="1" applyAlignment="1">
      <alignment horizontal="left"/>
    </xf>
    <xf numFmtId="0" fontId="16" fillId="0" borderId="12" xfId="22" applyFont="1" applyFill="1" applyBorder="1" applyAlignment="1">
      <alignment horizontal="center"/>
    </xf>
    <xf numFmtId="0" fontId="16" fillId="0" borderId="13" xfId="22" applyFont="1" applyBorder="1" applyAlignment="1">
      <alignment horizontal="center"/>
    </xf>
    <xf numFmtId="4" fontId="16" fillId="3" borderId="12" xfId="22" applyNumberFormat="1" applyFont="1" applyFill="1" applyBorder="1" applyAlignment="1">
      <alignment horizontal="center"/>
    </xf>
    <xf numFmtId="0" fontId="16" fillId="0" borderId="13" xfId="22" applyFont="1" applyBorder="1" applyAlignment="1">
      <alignment horizontal="center"/>
    </xf>
    <xf numFmtId="0" fontId="16" fillId="0" borderId="15" xfId="22" applyFont="1" applyBorder="1"/>
    <xf numFmtId="4" fontId="16" fillId="3" borderId="15" xfId="22" applyNumberFormat="1" applyFont="1" applyFill="1" applyBorder="1"/>
    <xf numFmtId="0" fontId="16" fillId="0" borderId="5" xfId="22" applyNumberFormat="1" applyFont="1" applyBorder="1"/>
    <xf numFmtId="0" fontId="16" fillId="0" borderId="7" xfId="22" applyFont="1" applyBorder="1" applyAlignment="1">
      <alignment horizontal="left"/>
    </xf>
    <xf numFmtId="0" fontId="16" fillId="0" borderId="4" xfId="22" applyFont="1" applyFill="1" applyBorder="1" applyAlignment="1">
      <alignment horizontal="center"/>
    </xf>
    <xf numFmtId="0" fontId="16" fillId="0" borderId="4" xfId="22" applyFont="1" applyBorder="1" applyAlignment="1">
      <alignment horizontal="center"/>
    </xf>
    <xf numFmtId="0" fontId="16" fillId="0" borderId="4" xfId="22" applyFont="1" applyFill="1" applyBorder="1"/>
    <xf numFmtId="0" fontId="15" fillId="0" borderId="4" xfId="22" quotePrefix="1" applyFont="1" applyBorder="1" applyAlignment="1">
      <alignment horizontal="center"/>
    </xf>
    <xf numFmtId="0" fontId="15" fillId="0" borderId="4" xfId="22" applyFont="1" applyBorder="1"/>
    <xf numFmtId="4" fontId="15" fillId="3" borderId="4" xfId="23" applyNumberFormat="1" applyFont="1" applyFill="1" applyBorder="1" applyAlignment="1">
      <alignment horizontal="right"/>
    </xf>
    <xf numFmtId="0" fontId="15" fillId="0" borderId="4" xfId="22" applyNumberFormat="1" applyFont="1" applyBorder="1" applyAlignment="1">
      <alignment horizontal="center"/>
    </xf>
    <xf numFmtId="0" fontId="15" fillId="0" borderId="4" xfId="22" applyFont="1" applyBorder="1" applyAlignment="1">
      <alignment horizontal="left"/>
    </xf>
    <xf numFmtId="164" fontId="15" fillId="0" borderId="4" xfId="23" applyFont="1" applyBorder="1"/>
    <xf numFmtId="0" fontId="15" fillId="0" borderId="4" xfId="22" applyFont="1" applyBorder="1" applyAlignment="1">
      <alignment horizontal="center"/>
    </xf>
    <xf numFmtId="164" fontId="15" fillId="0" borderId="4" xfId="23" applyFont="1" applyBorder="1" applyAlignment="1">
      <alignment horizontal="center"/>
    </xf>
    <xf numFmtId="0" fontId="15" fillId="0" borderId="0" xfId="22" applyFont="1"/>
    <xf numFmtId="4" fontId="23" fillId="3" borderId="4" xfId="23" applyNumberFormat="1" applyFont="1" applyFill="1" applyBorder="1" applyAlignment="1">
      <alignment horizontal="right"/>
    </xf>
    <xf numFmtId="0" fontId="15" fillId="0" borderId="12" xfId="22" applyFont="1" applyFill="1" applyBorder="1"/>
    <xf numFmtId="4" fontId="52" fillId="3" borderId="4" xfId="23" applyNumberFormat="1" applyFont="1" applyFill="1" applyBorder="1" applyAlignment="1">
      <alignment horizontal="right"/>
    </xf>
    <xf numFmtId="0" fontId="15" fillId="0" borderId="4" xfId="22" applyNumberFormat="1" applyFont="1" applyBorder="1" applyAlignment="1">
      <alignment horizontal="right"/>
    </xf>
    <xf numFmtId="164" fontId="16" fillId="0" borderId="4" xfId="23" applyFont="1" applyBorder="1"/>
    <xf numFmtId="0" fontId="15" fillId="0" borderId="11" xfId="22" quotePrefix="1" applyFont="1" applyBorder="1" applyAlignment="1">
      <alignment horizontal="center"/>
    </xf>
    <xf numFmtId="0" fontId="15" fillId="0" borderId="11" xfId="22" applyFont="1" applyBorder="1"/>
    <xf numFmtId="4" fontId="52" fillId="3" borderId="11" xfId="23" applyNumberFormat="1" applyFont="1" applyFill="1" applyBorder="1" applyAlignment="1">
      <alignment horizontal="right"/>
    </xf>
    <xf numFmtId="0" fontId="15" fillId="0" borderId="11" xfId="22" applyNumberFormat="1" applyFont="1" applyBorder="1" applyAlignment="1">
      <alignment horizontal="right"/>
    </xf>
    <xf numFmtId="0" fontId="15" fillId="0" borderId="11" xfId="22" applyFont="1" applyBorder="1" applyAlignment="1">
      <alignment horizontal="left"/>
    </xf>
    <xf numFmtId="164" fontId="16" fillId="0" borderId="11" xfId="23" applyFont="1" applyBorder="1"/>
    <xf numFmtId="0" fontId="15" fillId="0" borderId="11" xfId="22" applyFont="1" applyBorder="1" applyAlignment="1">
      <alignment horizontal="center"/>
    </xf>
    <xf numFmtId="164" fontId="15" fillId="0" borderId="11" xfId="23" applyFont="1" applyBorder="1" applyAlignment="1">
      <alignment horizontal="center"/>
    </xf>
    <xf numFmtId="0" fontId="16" fillId="0" borderId="11" xfId="22" applyFont="1" applyBorder="1" applyAlignment="1">
      <alignment horizontal="center"/>
    </xf>
    <xf numFmtId="0" fontId="16" fillId="0" borderId="11" xfId="22" applyFont="1" applyBorder="1"/>
    <xf numFmtId="4" fontId="48" fillId="3" borderId="11" xfId="23" applyNumberFormat="1" applyFont="1" applyFill="1" applyBorder="1" applyAlignment="1">
      <alignment horizontal="right"/>
    </xf>
    <xf numFmtId="0" fontId="16" fillId="0" borderId="11" xfId="22" applyNumberFormat="1" applyFont="1" applyBorder="1" applyAlignment="1">
      <alignment horizontal="right"/>
    </xf>
    <xf numFmtId="0" fontId="16" fillId="0" borderId="11" xfId="22" applyFont="1" applyBorder="1" applyAlignment="1">
      <alignment horizontal="left"/>
    </xf>
    <xf numFmtId="164" fontId="16" fillId="0" borderId="11" xfId="23" applyFont="1" applyBorder="1" applyAlignment="1">
      <alignment horizontal="center"/>
    </xf>
    <xf numFmtId="4" fontId="46" fillId="3" borderId="2" xfId="22" applyNumberFormat="1" applyFont="1" applyFill="1" applyBorder="1"/>
    <xf numFmtId="0" fontId="46" fillId="0" borderId="2" xfId="22" applyNumberFormat="1" applyFont="1" applyBorder="1"/>
    <xf numFmtId="0" fontId="46" fillId="0" borderId="2" xfId="22" applyFont="1" applyBorder="1" applyAlignment="1">
      <alignment horizontal="left"/>
    </xf>
    <xf numFmtId="0" fontId="16" fillId="0" borderId="0" xfId="22" applyNumberFormat="1" applyFont="1" applyAlignment="1">
      <alignment horizontal="center"/>
    </xf>
    <xf numFmtId="0" fontId="16" fillId="0" borderId="2" xfId="22" applyNumberFormat="1" applyFont="1" applyBorder="1" applyAlignment="1">
      <alignment horizontal="center"/>
    </xf>
    <xf numFmtId="0" fontId="16" fillId="0" borderId="2" xfId="22" applyFont="1" applyBorder="1" applyAlignment="1">
      <alignment horizontal="center"/>
    </xf>
    <xf numFmtId="0" fontId="16" fillId="0" borderId="6" xfId="22" applyNumberFormat="1" applyFont="1" applyBorder="1" applyAlignment="1">
      <alignment horizontal="center"/>
    </xf>
    <xf numFmtId="0" fontId="16" fillId="0" borderId="6" xfId="22" applyFont="1" applyBorder="1" applyAlignment="1">
      <alignment horizontal="center"/>
    </xf>
    <xf numFmtId="0" fontId="16" fillId="0" borderId="1" xfId="22" applyNumberFormat="1" applyFont="1" applyBorder="1" applyAlignment="1">
      <alignment horizontal="center"/>
    </xf>
    <xf numFmtId="0" fontId="16" fillId="0" borderId="3" xfId="22" applyFont="1" applyBorder="1" applyAlignment="1">
      <alignment horizontal="center"/>
    </xf>
    <xf numFmtId="0" fontId="16" fillId="0" borderId="5" xfId="22" applyNumberFormat="1" applyFont="1" applyBorder="1" applyAlignment="1">
      <alignment horizontal="center"/>
    </xf>
    <xf numFmtId="0" fontId="16" fillId="0" borderId="7" xfId="22" applyFont="1" applyBorder="1" applyAlignment="1">
      <alignment horizontal="center"/>
    </xf>
    <xf numFmtId="0" fontId="87" fillId="0" borderId="4" xfId="24" applyFont="1" applyBorder="1"/>
    <xf numFmtId="164" fontId="0" fillId="0" borderId="4" xfId="25" applyFont="1" applyBorder="1"/>
    <xf numFmtId="0" fontId="3" fillId="0" borderId="4" xfId="24" applyFont="1" applyBorder="1" applyAlignment="1">
      <alignment horizontal="center"/>
    </xf>
    <xf numFmtId="0" fontId="3" fillId="0" borderId="4" xfId="24" applyFont="1" applyBorder="1"/>
    <xf numFmtId="0" fontId="3" fillId="0" borderId="4" xfId="24" applyBorder="1" applyAlignment="1">
      <alignment horizontal="center"/>
    </xf>
    <xf numFmtId="0" fontId="3" fillId="0" borderId="4" xfId="24" applyBorder="1"/>
    <xf numFmtId="0" fontId="15" fillId="0" borderId="11" xfId="22" applyNumberFormat="1" applyFont="1" applyBorder="1" applyAlignment="1">
      <alignment horizontal="center"/>
    </xf>
    <xf numFmtId="0" fontId="16" fillId="0" borderId="11" xfId="22" applyNumberFormat="1" applyFont="1" applyBorder="1" applyAlignment="1">
      <alignment horizontal="center"/>
    </xf>
    <xf numFmtId="0" fontId="46" fillId="0" borderId="2" xfId="22" applyNumberFormat="1" applyFont="1" applyBorder="1" applyAlignment="1">
      <alignment horizontal="center"/>
    </xf>
    <xf numFmtId="0" fontId="46" fillId="0" borderId="2" xfId="22" applyFont="1" applyBorder="1" applyAlignment="1">
      <alignment horizontal="center"/>
    </xf>
    <xf numFmtId="0" fontId="14" fillId="0" borderId="0" xfId="22" applyAlignment="1">
      <alignment horizontal="center"/>
    </xf>
    <xf numFmtId="164" fontId="14" fillId="0" borderId="0" xfId="22" applyNumberFormat="1"/>
    <xf numFmtId="0" fontId="15" fillId="0" borderId="0" xfId="26" applyAlignment="1">
      <alignment horizontal="center"/>
    </xf>
    <xf numFmtId="0" fontId="15" fillId="0" borderId="0" xfId="26"/>
    <xf numFmtId="0" fontId="78" fillId="0" borderId="0" xfId="26" applyFont="1"/>
    <xf numFmtId="0" fontId="79" fillId="0" borderId="37" xfId="26" applyFont="1" applyBorder="1" applyAlignment="1">
      <alignment horizontal="center" vertical="center"/>
    </xf>
    <xf numFmtId="0" fontId="15" fillId="0" borderId="4" xfId="26" applyBorder="1" applyAlignment="1">
      <alignment horizontal="center" vertical="center"/>
    </xf>
    <xf numFmtId="0" fontId="78" fillId="2" borderId="38" xfId="26" applyFont="1" applyFill="1" applyBorder="1" applyAlignment="1">
      <alignment horizontal="left" vertical="center"/>
    </xf>
    <xf numFmtId="164" fontId="78" fillId="2" borderId="38" xfId="27" applyFont="1" applyFill="1" applyBorder="1" applyAlignment="1">
      <alignment vertical="center"/>
    </xf>
    <xf numFmtId="0" fontId="78" fillId="2" borderId="4" xfId="26" applyFont="1" applyFill="1" applyBorder="1" applyAlignment="1">
      <alignment horizontal="left" vertical="center"/>
    </xf>
    <xf numFmtId="164" fontId="78" fillId="2" borderId="4" xfId="27" applyFont="1" applyFill="1" applyBorder="1" applyAlignment="1">
      <alignment vertical="center"/>
    </xf>
    <xf numFmtId="0" fontId="88" fillId="0" borderId="0" xfId="26" applyFont="1" applyAlignment="1">
      <alignment vertical="center"/>
    </xf>
    <xf numFmtId="164" fontId="78" fillId="2" borderId="4" xfId="17" applyFont="1" applyFill="1" applyBorder="1" applyAlignment="1">
      <alignment vertical="center"/>
    </xf>
    <xf numFmtId="0" fontId="78" fillId="2" borderId="15" xfId="26" applyFont="1" applyFill="1" applyBorder="1" applyAlignment="1">
      <alignment horizontal="left" vertical="center"/>
    </xf>
    <xf numFmtId="0" fontId="15" fillId="0" borderId="0" xfId="26" applyAlignment="1">
      <alignment vertical="center"/>
    </xf>
    <xf numFmtId="0" fontId="15" fillId="0" borderId="4" xfId="26" applyBorder="1" applyAlignment="1">
      <alignment horizontal="center"/>
    </xf>
    <xf numFmtId="0" fontId="80" fillId="2" borderId="4" xfId="26" applyFont="1" applyFill="1" applyBorder="1" applyAlignment="1">
      <alignment horizontal="left" vertical="center"/>
    </xf>
    <xf numFmtId="164" fontId="80" fillId="2" borderId="4" xfId="17" applyFont="1" applyFill="1" applyBorder="1" applyAlignment="1">
      <alignment vertical="center"/>
    </xf>
    <xf numFmtId="0" fontId="78" fillId="2" borderId="4" xfId="26" applyFont="1" applyFill="1" applyBorder="1" applyAlignment="1">
      <alignment vertical="center"/>
    </xf>
    <xf numFmtId="0" fontId="5" fillId="0" borderId="15" xfId="13" applyBorder="1"/>
    <xf numFmtId="0" fontId="94" fillId="0" borderId="0" xfId="24" applyFont="1"/>
    <xf numFmtId="0" fontId="3" fillId="0" borderId="0" xfId="24"/>
    <xf numFmtId="0" fontId="40" fillId="0" borderId="0" xfId="24" applyFont="1"/>
    <xf numFmtId="0" fontId="45" fillId="0" borderId="1" xfId="24" applyFont="1" applyBorder="1"/>
    <xf numFmtId="0" fontId="45" fillId="0" borderId="2" xfId="24" applyFont="1" applyBorder="1"/>
    <xf numFmtId="0" fontId="40" fillId="0" borderId="2" xfId="24" applyFont="1" applyBorder="1"/>
    <xf numFmtId="0" fontId="40" fillId="0" borderId="3" xfId="24" applyFont="1" applyBorder="1"/>
    <xf numFmtId="0" fontId="45" fillId="0" borderId="8" xfId="24" applyFont="1" applyBorder="1"/>
    <xf numFmtId="0" fontId="45" fillId="0" borderId="9" xfId="24" applyFont="1" applyBorder="1"/>
    <xf numFmtId="0" fontId="45" fillId="0" borderId="10" xfId="24" applyFont="1" applyBorder="1"/>
    <xf numFmtId="0" fontId="45" fillId="0" borderId="3" xfId="24" applyFont="1" applyBorder="1"/>
    <xf numFmtId="0" fontId="45" fillId="0" borderId="5" xfId="24" applyFont="1" applyBorder="1"/>
    <xf numFmtId="0" fontId="45" fillId="0" borderId="6" xfId="24" applyFont="1" applyBorder="1"/>
    <xf numFmtId="0" fontId="40" fillId="0" borderId="6" xfId="24" applyFont="1" applyBorder="1"/>
    <xf numFmtId="0" fontId="40" fillId="0" borderId="7" xfId="24" applyFont="1" applyBorder="1"/>
    <xf numFmtId="0" fontId="45" fillId="0" borderId="4" xfId="24" applyFont="1" applyBorder="1"/>
    <xf numFmtId="0" fontId="45" fillId="0" borderId="7" xfId="24" applyFont="1" applyBorder="1"/>
    <xf numFmtId="0" fontId="97" fillId="0" borderId="11" xfId="24" applyFont="1" applyBorder="1" applyAlignment="1">
      <alignment horizontal="center" vertical="center"/>
    </xf>
    <xf numFmtId="0" fontId="97" fillId="0" borderId="11" xfId="24" applyFont="1" applyBorder="1"/>
    <xf numFmtId="0" fontId="97" fillId="0" borderId="11" xfId="24" applyFont="1" applyBorder="1" applyAlignment="1">
      <alignment horizontal="center"/>
    </xf>
    <xf numFmtId="0" fontId="97" fillId="0" borderId="12" xfId="24" applyFont="1" applyBorder="1" applyAlignment="1">
      <alignment horizontal="center" vertical="center"/>
    </xf>
    <xf numFmtId="0" fontId="97" fillId="0" borderId="12" xfId="24" applyFont="1" applyBorder="1"/>
    <xf numFmtId="0" fontId="97" fillId="0" borderId="12" xfId="24" applyFont="1" applyBorder="1" applyAlignment="1">
      <alignment horizontal="center"/>
    </xf>
    <xf numFmtId="0" fontId="97" fillId="0" borderId="15" xfId="24" applyFont="1" applyBorder="1" applyAlignment="1">
      <alignment horizontal="center" vertical="center"/>
    </xf>
    <xf numFmtId="0" fontId="97" fillId="0" borderId="11" xfId="24" applyFont="1" applyFill="1" applyBorder="1" applyAlignment="1">
      <alignment horizontal="center"/>
    </xf>
    <xf numFmtId="0" fontId="94" fillId="0" borderId="4" xfId="24" applyFont="1" applyBorder="1" applyAlignment="1">
      <alignment horizontal="right"/>
    </xf>
    <xf numFmtId="0" fontId="58" fillId="0" borderId="4" xfId="24" applyFont="1" applyBorder="1" applyAlignment="1">
      <alignment horizontal="center" wrapText="1"/>
    </xf>
    <xf numFmtId="164" fontId="94" fillId="0" borderId="4" xfId="25" applyFont="1" applyBorder="1"/>
    <xf numFmtId="0" fontId="35" fillId="0" borderId="4" xfId="24" applyFont="1" applyBorder="1" applyAlignment="1">
      <alignment horizontal="center" wrapText="1"/>
    </xf>
    <xf numFmtId="0" fontId="16" fillId="0" borderId="4" xfId="24" applyFont="1" applyBorder="1" applyAlignment="1">
      <alignment horizontal="center"/>
    </xf>
    <xf numFmtId="0" fontId="94" fillId="0" borderId="4" xfId="24" applyFont="1" applyBorder="1"/>
    <xf numFmtId="0" fontId="98" fillId="0" borderId="4" xfId="24" applyFont="1" applyBorder="1" applyAlignment="1">
      <alignment horizontal="center" wrapText="1"/>
    </xf>
    <xf numFmtId="164" fontId="87" fillId="0" borderId="4" xfId="25" applyFont="1" applyBorder="1"/>
    <xf numFmtId="0" fontId="58" fillId="0" borderId="4" xfId="24" applyFont="1" applyBorder="1" applyAlignment="1" applyProtection="1">
      <alignment horizontal="center" vertical="center" wrapText="1"/>
    </xf>
    <xf numFmtId="0" fontId="99" fillId="0" borderId="4" xfId="24" applyFont="1" applyBorder="1"/>
    <xf numFmtId="164" fontId="99" fillId="0" borderId="4" xfId="25" applyFont="1" applyBorder="1"/>
    <xf numFmtId="164" fontId="99" fillId="0" borderId="4" xfId="24" applyNumberFormat="1" applyFont="1" applyBorder="1"/>
    <xf numFmtId="164" fontId="3" fillId="0" borderId="0" xfId="24" applyNumberFormat="1"/>
    <xf numFmtId="0" fontId="87" fillId="0" borderId="0" xfId="24" applyFont="1"/>
    <xf numFmtId="164" fontId="87" fillId="0" borderId="0" xfId="25" applyFont="1"/>
    <xf numFmtId="49" fontId="58" fillId="0" borderId="4" xfId="24" applyNumberFormat="1" applyFont="1" applyBorder="1" applyAlignment="1" applyProtection="1">
      <alignment horizontal="center" vertical="center" wrapText="1"/>
      <protection locked="0"/>
    </xf>
    <xf numFmtId="0" fontId="94" fillId="0" borderId="8" xfId="24" applyFont="1" applyBorder="1" applyAlignment="1">
      <alignment horizontal="right"/>
    </xf>
    <xf numFmtId="0" fontId="43" fillId="0" borderId="4" xfId="24" applyFont="1" applyBorder="1" applyAlignment="1">
      <alignment horizontal="center"/>
    </xf>
    <xf numFmtId="0" fontId="99" fillId="0" borderId="0" xfId="24" applyFont="1"/>
    <xf numFmtId="0" fontId="99" fillId="0" borderId="0" xfId="24" applyFont="1" applyAlignment="1">
      <alignment horizontal="center"/>
    </xf>
    <xf numFmtId="0" fontId="87" fillId="0" borderId="0" xfId="24" applyFont="1" applyAlignment="1">
      <alignment horizontal="center"/>
    </xf>
    <xf numFmtId="0" fontId="99" fillId="0" borderId="6" xfId="24" applyFont="1" applyBorder="1" applyAlignment="1">
      <alignment horizontal="center"/>
    </xf>
    <xf numFmtId="0" fontId="40" fillId="0" borderId="0" xfId="24" applyFont="1" applyAlignment="1"/>
    <xf numFmtId="0" fontId="40" fillId="0" borderId="0" xfId="24" applyFont="1" applyAlignment="1">
      <alignment horizontal="left" vertical="center"/>
    </xf>
    <xf numFmtId="0" fontId="40" fillId="0" borderId="4" xfId="24" applyFont="1" applyBorder="1" applyAlignment="1">
      <alignment vertical="center"/>
    </xf>
    <xf numFmtId="0" fontId="40" fillId="0" borderId="4" xfId="24" applyFont="1" applyBorder="1" applyAlignment="1">
      <alignment horizontal="center"/>
    </xf>
    <xf numFmtId="0" fontId="40" fillId="0" borderId="4" xfId="24" applyFont="1" applyBorder="1" applyAlignment="1">
      <alignment horizontal="center" vertical="center"/>
    </xf>
    <xf numFmtId="49" fontId="25" fillId="0" borderId="4" xfId="26" applyNumberFormat="1" applyFont="1" applyBorder="1" applyAlignment="1" applyProtection="1">
      <alignment horizontal="left" vertical="center" wrapText="1"/>
      <protection locked="0"/>
    </xf>
    <xf numFmtId="164" fontId="40" fillId="0" borderId="4" xfId="25" applyFont="1" applyBorder="1" applyAlignment="1">
      <alignment horizontal="center"/>
    </xf>
    <xf numFmtId="0" fontId="45" fillId="0" borderId="4" xfId="24" applyFont="1" applyBorder="1" applyAlignment="1">
      <alignment horizontal="left"/>
    </xf>
    <xf numFmtId="164" fontId="40" fillId="0" borderId="4" xfId="24" applyNumberFormat="1" applyFont="1" applyBorder="1" applyAlignment="1">
      <alignment horizontal="center"/>
    </xf>
    <xf numFmtId="164" fontId="40" fillId="0" borderId="4" xfId="24" applyNumberFormat="1" applyFont="1" applyBorder="1"/>
    <xf numFmtId="0" fontId="25" fillId="0" borderId="10" xfId="26" applyFont="1" applyBorder="1" applyAlignment="1" applyProtection="1">
      <alignment horizontal="left" vertical="center" wrapText="1"/>
    </xf>
    <xf numFmtId="164" fontId="21" fillId="0" borderId="4" xfId="25" applyFont="1" applyBorder="1" applyAlignment="1" applyProtection="1">
      <alignment horizontal="center" vertical="center"/>
    </xf>
    <xf numFmtId="0" fontId="45" fillId="0" borderId="4" xfId="24" applyFont="1" applyBorder="1" applyAlignment="1">
      <alignment horizontal="left" vertical="center"/>
    </xf>
    <xf numFmtId="164" fontId="40" fillId="0" borderId="4" xfId="25" applyFont="1" applyBorder="1" applyAlignment="1">
      <alignment horizontal="center" vertical="center"/>
    </xf>
    <xf numFmtId="164" fontId="40" fillId="0" borderId="4" xfId="25" applyFont="1" applyBorder="1" applyAlignment="1">
      <alignment vertical="center"/>
    </xf>
    <xf numFmtId="164" fontId="40" fillId="0" borderId="4" xfId="24" applyNumberFormat="1" applyFont="1" applyFill="1" applyBorder="1" applyAlignment="1">
      <alignment horizontal="center"/>
    </xf>
    <xf numFmtId="2" fontId="40" fillId="0" borderId="4" xfId="24" applyNumberFormat="1" applyFont="1" applyBorder="1" applyAlignment="1">
      <alignment horizontal="right"/>
    </xf>
    <xf numFmtId="164" fontId="40" fillId="0" borderId="4" xfId="25" applyFont="1" applyBorder="1"/>
    <xf numFmtId="164" fontId="40" fillId="0" borderId="4" xfId="25" applyNumberFormat="1" applyFont="1" applyBorder="1" applyAlignment="1">
      <alignment horizontal="center" vertical="center"/>
    </xf>
    <xf numFmtId="0" fontId="40" fillId="0" borderId="4" xfId="24" applyFont="1" applyBorder="1"/>
    <xf numFmtId="4" fontId="40" fillId="0" borderId="4" xfId="24" applyNumberFormat="1" applyFont="1" applyBorder="1" applyAlignment="1">
      <alignment horizontal="right"/>
    </xf>
    <xf numFmtId="0" fontId="25" fillId="0" borderId="3" xfId="26" applyFont="1" applyBorder="1" applyAlignment="1" applyProtection="1">
      <alignment horizontal="left" vertical="center" wrapText="1"/>
    </xf>
    <xf numFmtId="164" fontId="21" fillId="0" borderId="11" xfId="25" applyFont="1" applyBorder="1" applyAlignment="1" applyProtection="1">
      <alignment horizontal="center" vertical="center"/>
    </xf>
    <xf numFmtId="0" fontId="45" fillId="0" borderId="11" xfId="24" applyFont="1" applyBorder="1" applyAlignment="1">
      <alignment horizontal="left" vertical="center"/>
    </xf>
    <xf numFmtId="0" fontId="40" fillId="0" borderId="11" xfId="24" applyFont="1" applyBorder="1" applyAlignment="1">
      <alignment horizontal="center" vertical="center"/>
    </xf>
    <xf numFmtId="164" fontId="40" fillId="0" borderId="11" xfId="25" applyNumberFormat="1" applyFont="1" applyBorder="1" applyAlignment="1">
      <alignment horizontal="center" vertical="center"/>
    </xf>
    <xf numFmtId="0" fontId="40" fillId="0" borderId="11" xfId="24" applyFont="1" applyBorder="1"/>
    <xf numFmtId="0" fontId="40" fillId="0" borderId="11" xfId="24" applyFont="1" applyBorder="1" applyAlignment="1">
      <alignment horizontal="center"/>
    </xf>
    <xf numFmtId="164" fontId="40" fillId="0" borderId="11" xfId="24" applyNumberFormat="1" applyFont="1" applyBorder="1" applyAlignment="1">
      <alignment horizontal="center"/>
    </xf>
    <xf numFmtId="0" fontId="45" fillId="0" borderId="11" xfId="24" applyFont="1" applyBorder="1" applyAlignment="1">
      <alignment horizontal="left"/>
    </xf>
    <xf numFmtId="164" fontId="40" fillId="0" borderId="11" xfId="25" applyFont="1" applyBorder="1" applyAlignment="1">
      <alignment vertical="center"/>
    </xf>
    <xf numFmtId="49" fontId="25" fillId="0" borderId="3" xfId="26" applyNumberFormat="1" applyFont="1" applyBorder="1" applyAlignment="1" applyProtection="1">
      <alignment horizontal="left" vertical="center" wrapText="1"/>
      <protection locked="0"/>
    </xf>
    <xf numFmtId="164" fontId="40" fillId="0" borderId="11" xfId="25" applyFont="1" applyBorder="1" applyAlignment="1">
      <alignment horizontal="center"/>
    </xf>
    <xf numFmtId="168" fontId="40" fillId="0" borderId="11" xfId="24" applyNumberFormat="1" applyFont="1" applyBorder="1" applyAlignment="1">
      <alignment horizontal="center"/>
    </xf>
    <xf numFmtId="0" fontId="3" fillId="0" borderId="13" xfId="24" applyBorder="1"/>
    <xf numFmtId="0" fontId="3" fillId="0" borderId="0" xfId="24" applyBorder="1"/>
    <xf numFmtId="49" fontId="25" fillId="0" borderId="10" xfId="26" applyNumberFormat="1" applyFont="1" applyBorder="1" applyAlignment="1" applyProtection="1">
      <alignment horizontal="left" vertical="center" wrapText="1"/>
      <protection locked="0"/>
    </xf>
    <xf numFmtId="168" fontId="40" fillId="0" borderId="4" xfId="24" applyNumberFormat="1" applyFont="1" applyBorder="1" applyAlignment="1">
      <alignment horizontal="center"/>
    </xf>
    <xf numFmtId="49" fontId="25" fillId="0" borderId="15" xfId="26" applyNumberFormat="1" applyFont="1" applyBorder="1" applyAlignment="1" applyProtection="1">
      <alignment horizontal="left" vertical="center" wrapText="1"/>
      <protection locked="0"/>
    </xf>
    <xf numFmtId="0" fontId="45" fillId="0" borderId="15" xfId="24" applyFont="1" applyBorder="1" applyAlignment="1">
      <alignment horizontal="left"/>
    </xf>
    <xf numFmtId="164" fontId="40" fillId="0" borderId="15" xfId="25" applyFont="1" applyBorder="1" applyAlignment="1">
      <alignment horizontal="center"/>
    </xf>
    <xf numFmtId="0" fontId="40" fillId="0" borderId="15" xfId="24" applyFont="1" applyBorder="1" applyAlignment="1">
      <alignment horizontal="center"/>
    </xf>
    <xf numFmtId="168" fontId="40" fillId="0" borderId="15" xfId="24" applyNumberFormat="1" applyFont="1" applyBorder="1" applyAlignment="1">
      <alignment horizontal="center"/>
    </xf>
    <xf numFmtId="164" fontId="40" fillId="0" borderId="15" xfId="24" applyNumberFormat="1" applyFont="1" applyBorder="1" applyAlignment="1">
      <alignment horizontal="center"/>
    </xf>
    <xf numFmtId="164" fontId="3" fillId="0" borderId="0" xfId="24" applyNumberFormat="1" applyBorder="1" applyAlignment="1">
      <alignment horizontal="center"/>
    </xf>
    <xf numFmtId="0" fontId="3" fillId="0" borderId="0" xfId="24" applyBorder="1" applyAlignment="1">
      <alignment horizontal="center"/>
    </xf>
    <xf numFmtId="164" fontId="95" fillId="0" borderId="8" xfId="24" applyNumberFormat="1" applyFont="1" applyBorder="1" applyAlignment="1"/>
    <xf numFmtId="168" fontId="95" fillId="0" borderId="8" xfId="24" applyNumberFormat="1" applyFont="1" applyBorder="1" applyAlignment="1"/>
    <xf numFmtId="164" fontId="95" fillId="0" borderId="4" xfId="24" applyNumberFormat="1" applyFont="1" applyBorder="1" applyAlignment="1"/>
    <xf numFmtId="0" fontId="95" fillId="0" borderId="0" xfId="24" applyFont="1" applyBorder="1" applyAlignment="1">
      <alignment horizontal="center" vertical="center"/>
    </xf>
    <xf numFmtId="164" fontId="95" fillId="0" borderId="0" xfId="24" applyNumberFormat="1" applyFont="1" applyBorder="1" applyAlignment="1"/>
    <xf numFmtId="168" fontId="95" fillId="0" borderId="0" xfId="24" applyNumberFormat="1" applyFont="1" applyBorder="1" applyAlignment="1"/>
    <xf numFmtId="164" fontId="44" fillId="0" borderId="0" xfId="24" applyNumberFormat="1" applyFont="1" applyBorder="1" applyAlignment="1">
      <alignment horizontal="center"/>
    </xf>
    <xf numFmtId="0" fontId="44" fillId="0" borderId="0" xfId="24" applyFont="1" applyBorder="1" applyAlignment="1">
      <alignment horizontal="center"/>
    </xf>
    <xf numFmtId="0" fontId="94" fillId="0" borderId="4" xfId="24" applyFont="1" applyBorder="1" applyAlignment="1">
      <alignment horizontal="center"/>
    </xf>
    <xf numFmtId="164" fontId="94" fillId="0" borderId="4" xfId="25" applyFont="1" applyBorder="1" applyAlignment="1">
      <alignment horizontal="center"/>
    </xf>
    <xf numFmtId="164" fontId="94" fillId="0" borderId="4" xfId="24" applyNumberFormat="1" applyFont="1" applyBorder="1"/>
    <xf numFmtId="0" fontId="40" fillId="0" borderId="8" xfId="24" applyFont="1" applyBorder="1" applyAlignment="1">
      <alignment horizontal="center" vertical="center"/>
    </xf>
    <xf numFmtId="164" fontId="40" fillId="0" borderId="9" xfId="25" applyFont="1" applyBorder="1" applyAlignment="1">
      <alignment horizontal="center" vertical="center"/>
    </xf>
    <xf numFmtId="164" fontId="94" fillId="0" borderId="8" xfId="25" applyFont="1" applyBorder="1" applyAlignment="1">
      <alignment horizontal="center"/>
    </xf>
    <xf numFmtId="164" fontId="95" fillId="0" borderId="8" xfId="24" applyNumberFormat="1" applyFont="1" applyBorder="1" applyAlignment="1">
      <alignment vertical="center"/>
    </xf>
    <xf numFmtId="0" fontId="94" fillId="0" borderId="4" xfId="24" applyFont="1" applyBorder="1" applyAlignment="1"/>
    <xf numFmtId="0" fontId="25" fillId="0" borderId="4" xfId="26" applyFont="1" applyBorder="1" applyAlignment="1"/>
    <xf numFmtId="164" fontId="40" fillId="2" borderId="4" xfId="25" applyFont="1" applyFill="1" applyBorder="1" applyAlignment="1">
      <alignment horizontal="center" vertical="center"/>
    </xf>
    <xf numFmtId="0" fontId="45" fillId="2" borderId="4" xfId="24" applyFont="1" applyFill="1" applyBorder="1" applyAlignment="1">
      <alignment horizontal="left" vertical="center"/>
    </xf>
    <xf numFmtId="0" fontId="40" fillId="2" borderId="4" xfId="24" applyFont="1" applyFill="1" applyBorder="1" applyAlignment="1">
      <alignment horizontal="center" vertical="center"/>
    </xf>
    <xf numFmtId="164" fontId="40" fillId="2" borderId="4" xfId="24" applyNumberFormat="1" applyFont="1" applyFill="1" applyBorder="1" applyAlignment="1">
      <alignment horizontal="center" vertical="center"/>
    </xf>
    <xf numFmtId="0" fontId="45" fillId="2" borderId="4" xfId="24" applyFont="1" applyFill="1" applyBorder="1" applyAlignment="1">
      <alignment horizontal="center" vertical="center"/>
    </xf>
    <xf numFmtId="164" fontId="45" fillId="2" borderId="4" xfId="24" applyNumberFormat="1" applyFont="1" applyFill="1" applyBorder="1" applyAlignment="1">
      <alignment vertical="center"/>
    </xf>
    <xf numFmtId="0" fontId="25" fillId="0" borderId="10" xfId="26" applyFont="1" applyBorder="1" applyAlignment="1"/>
    <xf numFmtId="0" fontId="3" fillId="0" borderId="0" xfId="24" applyAlignment="1">
      <alignment horizontal="center"/>
    </xf>
    <xf numFmtId="0" fontId="25" fillId="0" borderId="10" xfId="26" applyFont="1" applyFill="1" applyBorder="1" applyAlignment="1"/>
    <xf numFmtId="0" fontId="25" fillId="0" borderId="3" xfId="26" applyFont="1" applyBorder="1" applyAlignment="1"/>
    <xf numFmtId="164" fontId="40" fillId="0" borderId="4" xfId="25" applyFont="1" applyBorder="1" applyAlignment="1">
      <alignment horizontal="right"/>
    </xf>
    <xf numFmtId="0" fontId="35" fillId="0" borderId="4" xfId="24" applyFont="1" applyBorder="1" applyAlignment="1">
      <alignment horizontal="center"/>
    </xf>
    <xf numFmtId="0" fontId="25" fillId="0" borderId="7" xfId="26" applyFont="1" applyBorder="1" applyAlignment="1"/>
    <xf numFmtId="4" fontId="40" fillId="2" borderId="4" xfId="24" applyNumberFormat="1" applyFont="1" applyFill="1" applyBorder="1" applyAlignment="1">
      <alignment horizontal="right" vertical="center"/>
    </xf>
    <xf numFmtId="164" fontId="45" fillId="2" borderId="4" xfId="24" applyNumberFormat="1" applyFont="1" applyFill="1" applyBorder="1" applyAlignment="1">
      <alignment horizontal="center" vertical="center"/>
    </xf>
    <xf numFmtId="4" fontId="40" fillId="0" borderId="15" xfId="24" applyNumberFormat="1" applyFont="1" applyBorder="1" applyAlignment="1">
      <alignment horizontal="right"/>
    </xf>
    <xf numFmtId="0" fontId="21" fillId="0" borderId="0" xfId="26" applyFont="1" applyBorder="1" applyAlignment="1"/>
    <xf numFmtId="164" fontId="40" fillId="2" borderId="4" xfId="25" applyFont="1" applyFill="1" applyBorder="1" applyAlignment="1">
      <alignment horizontal="right" vertical="center"/>
    </xf>
    <xf numFmtId="164" fontId="40" fillId="0" borderId="11" xfId="25" applyFont="1" applyBorder="1" applyAlignment="1">
      <alignment horizontal="right"/>
    </xf>
    <xf numFmtId="0" fontId="45" fillId="0" borderId="10" xfId="24" applyFont="1" applyBorder="1" applyAlignment="1">
      <alignment horizontal="left"/>
    </xf>
    <xf numFmtId="3" fontId="40" fillId="0" borderId="4" xfId="24" applyNumberFormat="1" applyFont="1" applyBorder="1" applyAlignment="1">
      <alignment horizontal="center"/>
    </xf>
    <xf numFmtId="164" fontId="95" fillId="0" borderId="4" xfId="25" applyFont="1" applyBorder="1" applyAlignment="1">
      <alignment horizontal="center"/>
    </xf>
    <xf numFmtId="0" fontId="95" fillId="0" borderId="4" xfId="24" applyFont="1" applyBorder="1" applyAlignment="1">
      <alignment horizontal="center"/>
    </xf>
    <xf numFmtId="164" fontId="95" fillId="0" borderId="4" xfId="24" applyNumberFormat="1" applyFont="1" applyBorder="1" applyAlignment="1">
      <alignment horizontal="center"/>
    </xf>
    <xf numFmtId="0" fontId="103" fillId="0" borderId="4" xfId="24" applyFont="1" applyBorder="1" applyAlignment="1">
      <alignment horizontal="center"/>
    </xf>
    <xf numFmtId="164" fontId="102" fillId="0" borderId="4" xfId="25" applyFont="1" applyBorder="1" applyAlignment="1">
      <alignment horizontal="center"/>
    </xf>
    <xf numFmtId="0" fontId="102" fillId="0" borderId="4" xfId="24" applyFont="1" applyBorder="1" applyAlignment="1"/>
    <xf numFmtId="164" fontId="102" fillId="0" borderId="4" xfId="24" applyNumberFormat="1" applyFont="1" applyBorder="1" applyAlignment="1"/>
    <xf numFmtId="0" fontId="94" fillId="0" borderId="13" xfId="24" applyFont="1" applyBorder="1" applyAlignment="1"/>
    <xf numFmtId="0" fontId="94" fillId="0" borderId="0" xfId="24" applyFont="1" applyBorder="1" applyAlignment="1"/>
    <xf numFmtId="0" fontId="94" fillId="0" borderId="14" xfId="24" applyFont="1" applyBorder="1" applyAlignment="1"/>
    <xf numFmtId="0" fontId="94" fillId="0" borderId="5" xfId="24" applyFont="1" applyBorder="1" applyAlignment="1"/>
    <xf numFmtId="0" fontId="94" fillId="0" borderId="6" xfId="24" applyFont="1" applyBorder="1" applyAlignment="1"/>
    <xf numFmtId="0" fontId="94" fillId="0" borderId="7" xfId="24" applyFont="1" applyBorder="1" applyAlignment="1"/>
    <xf numFmtId="2" fontId="40" fillId="0" borderId="11" xfId="24" applyNumberFormat="1" applyFont="1" applyBorder="1" applyAlignment="1">
      <alignment horizontal="right"/>
    </xf>
    <xf numFmtId="0" fontId="40" fillId="0" borderId="0" xfId="24" applyFont="1" applyBorder="1" applyAlignment="1">
      <alignment horizontal="center" vertical="center"/>
    </xf>
    <xf numFmtId="49" fontId="25" fillId="0" borderId="0" xfId="26" applyNumberFormat="1" applyFont="1" applyBorder="1" applyAlignment="1" applyProtection="1">
      <alignment horizontal="left" vertical="center" wrapText="1"/>
      <protection locked="0"/>
    </xf>
    <xf numFmtId="2" fontId="40" fillId="0" borderId="0" xfId="24" applyNumberFormat="1" applyFont="1" applyBorder="1" applyAlignment="1">
      <alignment horizontal="right"/>
    </xf>
    <xf numFmtId="0" fontId="45" fillId="0" borderId="0" xfId="24" applyFont="1" applyBorder="1" applyAlignment="1">
      <alignment horizontal="left"/>
    </xf>
    <xf numFmtId="0" fontId="40" fillId="0" borderId="0" xfId="24" applyFont="1" applyBorder="1" applyAlignment="1">
      <alignment horizontal="center"/>
    </xf>
    <xf numFmtId="164" fontId="40" fillId="0" borderId="0" xfId="24" applyNumberFormat="1" applyFont="1" applyBorder="1" applyAlignment="1">
      <alignment horizontal="center"/>
    </xf>
    <xf numFmtId="168" fontId="40" fillId="0" borderId="0" xfId="24" applyNumberFormat="1" applyFont="1" applyBorder="1" applyAlignment="1">
      <alignment horizontal="center"/>
    </xf>
    <xf numFmtId="164" fontId="40" fillId="0" borderId="0" xfId="25" applyFont="1" applyBorder="1" applyAlignment="1">
      <alignment horizontal="center"/>
    </xf>
    <xf numFmtId="164" fontId="40" fillId="0" borderId="0" xfId="24" applyNumberFormat="1" applyFont="1" applyBorder="1"/>
    <xf numFmtId="164" fontId="15" fillId="0" borderId="0" xfId="2" applyNumberFormat="1" applyFont="1" applyBorder="1" applyAlignment="1">
      <alignment horizontal="left"/>
    </xf>
    <xf numFmtId="43" fontId="15" fillId="0" borderId="4" xfId="3" applyNumberFormat="1" applyFont="1" applyBorder="1" applyAlignment="1" applyProtection="1">
      <alignment horizontal="center" vertical="center" wrapText="1"/>
      <protection locked="0"/>
    </xf>
    <xf numFmtId="0" fontId="14" fillId="0" borderId="4" xfId="2" applyNumberFormat="1" applyFont="1" applyBorder="1" applyAlignment="1">
      <alignment horizontal="right"/>
    </xf>
    <xf numFmtId="0" fontId="2" fillId="0" borderId="0" xfId="28"/>
    <xf numFmtId="0" fontId="104" fillId="0" borderId="0" xfId="28" applyFont="1"/>
    <xf numFmtId="0" fontId="9" fillId="0" borderId="0" xfId="28" applyFont="1"/>
    <xf numFmtId="0" fontId="104" fillId="0" borderId="1" xfId="28" applyFont="1" applyBorder="1"/>
    <xf numFmtId="0" fontId="104" fillId="0" borderId="2" xfId="28" applyFont="1" applyBorder="1"/>
    <xf numFmtId="0" fontId="104" fillId="0" borderId="3" xfId="28" applyFont="1" applyBorder="1"/>
    <xf numFmtId="0" fontId="104" fillId="0" borderId="5" xfId="28" applyFont="1" applyBorder="1"/>
    <xf numFmtId="0" fontId="104" fillId="0" borderId="6" xfId="28" applyFont="1" applyBorder="1"/>
    <xf numFmtId="0" fontId="104" fillId="0" borderId="7" xfId="28" applyFont="1" applyBorder="1"/>
    <xf numFmtId="0" fontId="104" fillId="0" borderId="12" xfId="28" applyFont="1" applyBorder="1" applyAlignment="1">
      <alignment horizontal="center"/>
    </xf>
    <xf numFmtId="0" fontId="104" fillId="0" borderId="11" xfId="28" applyFont="1" applyBorder="1"/>
    <xf numFmtId="0" fontId="104" fillId="0" borderId="8" xfId="28" applyFont="1" applyBorder="1"/>
    <xf numFmtId="0" fontId="104" fillId="0" borderId="9" xfId="28" applyFont="1" applyBorder="1"/>
    <xf numFmtId="0" fontId="104" fillId="0" borderId="10" xfId="28" applyFont="1" applyBorder="1"/>
    <xf numFmtId="0" fontId="104" fillId="0" borderId="12" xfId="28" applyFont="1" applyBorder="1"/>
    <xf numFmtId="0" fontId="104" fillId="0" borderId="15" xfId="28" applyFont="1" applyBorder="1" applyAlignment="1">
      <alignment horizontal="center"/>
    </xf>
    <xf numFmtId="0" fontId="104" fillId="0" borderId="15" xfId="28" applyFont="1" applyBorder="1"/>
    <xf numFmtId="0" fontId="104" fillId="0" borderId="4" xfId="28" applyFont="1" applyBorder="1" applyAlignment="1">
      <alignment horizontal="center"/>
    </xf>
    <xf numFmtId="0" fontId="105" fillId="0" borderId="4" xfId="28" applyFont="1" applyBorder="1"/>
    <xf numFmtId="2" fontId="104" fillId="0" borderId="4" xfId="28" applyNumberFormat="1" applyFont="1" applyBorder="1"/>
    <xf numFmtId="164" fontId="104" fillId="0" borderId="4" xfId="29" applyFont="1" applyBorder="1"/>
    <xf numFmtId="0" fontId="104" fillId="0" borderId="4" xfId="28" applyFont="1" applyBorder="1"/>
    <xf numFmtId="0" fontId="104" fillId="0" borderId="11" xfId="28" applyFont="1" applyBorder="1" applyAlignment="1">
      <alignment horizontal="center"/>
    </xf>
    <xf numFmtId="0" fontId="105" fillId="0" borderId="11" xfId="28" applyFont="1" applyBorder="1" applyAlignment="1">
      <alignment horizontal="center"/>
    </xf>
    <xf numFmtId="164" fontId="105" fillId="0" borderId="4" xfId="29" applyFont="1" applyBorder="1"/>
    <xf numFmtId="164" fontId="105" fillId="0" borderId="4" xfId="28" applyNumberFormat="1" applyFont="1" applyBorder="1"/>
    <xf numFmtId="0" fontId="104" fillId="0" borderId="13" xfId="28" applyFont="1" applyBorder="1"/>
    <xf numFmtId="0" fontId="104" fillId="0" borderId="0" xfId="28" applyFont="1" applyBorder="1"/>
    <xf numFmtId="0" fontId="104" fillId="0" borderId="14" xfId="28" applyFont="1" applyBorder="1"/>
    <xf numFmtId="0" fontId="104" fillId="0" borderId="0" xfId="28" applyFont="1" applyBorder="1" applyAlignment="1">
      <alignment horizontal="center"/>
    </xf>
    <xf numFmtId="2" fontId="104" fillId="0" borderId="0" xfId="28" applyNumberFormat="1" applyFont="1" applyBorder="1"/>
    <xf numFmtId="164" fontId="104" fillId="0" borderId="0" xfId="29" applyFont="1" applyBorder="1"/>
    <xf numFmtId="0" fontId="106" fillId="0" borderId="0" xfId="28" applyFont="1"/>
    <xf numFmtId="164" fontId="104" fillId="0" borderId="0" xfId="29" applyFont="1"/>
    <xf numFmtId="0" fontId="106" fillId="0" borderId="4" xfId="28" applyFont="1" applyBorder="1"/>
    <xf numFmtId="0" fontId="107" fillId="0" borderId="0" xfId="28" applyFont="1"/>
    <xf numFmtId="0" fontId="106" fillId="0" borderId="15" xfId="28" applyFont="1" applyBorder="1"/>
    <xf numFmtId="0" fontId="16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8" xfId="2" applyFont="1" applyBorder="1" applyAlignment="1">
      <alignment horizontal="center"/>
    </xf>
    <xf numFmtId="0" fontId="16" fillId="0" borderId="9" xfId="2" applyFont="1" applyBorder="1" applyAlignment="1">
      <alignment horizontal="center"/>
    </xf>
    <xf numFmtId="0" fontId="16" fillId="0" borderId="10" xfId="2" applyFont="1" applyBorder="1" applyAlignment="1">
      <alignment horizontal="center"/>
    </xf>
    <xf numFmtId="0" fontId="16" fillId="0" borderId="13" xfId="2" applyFont="1" applyBorder="1" applyAlignment="1">
      <alignment horizontal="center"/>
    </xf>
    <xf numFmtId="0" fontId="50" fillId="0" borderId="0" xfId="2" applyFont="1" applyBorder="1" applyAlignment="1">
      <alignment horizontal="center"/>
    </xf>
    <xf numFmtId="0" fontId="16" fillId="0" borderId="13" xfId="18" applyFont="1" applyBorder="1" applyAlignment="1">
      <alignment horizontal="center"/>
    </xf>
    <xf numFmtId="0" fontId="108" fillId="0" borderId="0" xfId="30" applyFont="1"/>
    <xf numFmtId="0" fontId="1" fillId="0" borderId="0" xfId="30"/>
    <xf numFmtId="0" fontId="110" fillId="0" borderId="0" xfId="30" applyFont="1"/>
    <xf numFmtId="0" fontId="111" fillId="0" borderId="1" xfId="30" applyFont="1" applyBorder="1"/>
    <xf numFmtId="0" fontId="111" fillId="0" borderId="2" xfId="30" applyFont="1" applyBorder="1"/>
    <xf numFmtId="0" fontId="110" fillId="0" borderId="2" xfId="30" applyFont="1" applyBorder="1"/>
    <xf numFmtId="0" fontId="110" fillId="0" borderId="3" xfId="30" applyFont="1" applyBorder="1"/>
    <xf numFmtId="0" fontId="111" fillId="0" borderId="8" xfId="30" applyFont="1" applyBorder="1"/>
    <xf numFmtId="0" fontId="111" fillId="0" borderId="9" xfId="30" applyFont="1" applyBorder="1"/>
    <xf numFmtId="0" fontId="111" fillId="0" borderId="10" xfId="30" applyFont="1" applyBorder="1"/>
    <xf numFmtId="0" fontId="111" fillId="0" borderId="3" xfId="30" applyFont="1" applyBorder="1"/>
    <xf numFmtId="0" fontId="111" fillId="0" borderId="5" xfId="30" applyFont="1" applyBorder="1"/>
    <xf numFmtId="0" fontId="111" fillId="0" borderId="6" xfId="30" applyFont="1" applyBorder="1"/>
    <xf numFmtId="0" fontId="110" fillId="0" borderId="6" xfId="30" applyFont="1" applyBorder="1"/>
    <xf numFmtId="0" fontId="110" fillId="0" borderId="7" xfId="30" applyFont="1" applyBorder="1"/>
    <xf numFmtId="0" fontId="111" fillId="0" borderId="4" xfId="30" applyFont="1" applyBorder="1"/>
    <xf numFmtId="0" fontId="111" fillId="0" borderId="7" xfId="30" applyFont="1" applyBorder="1"/>
    <xf numFmtId="0" fontId="6" fillId="0" borderId="11" xfId="30" applyFont="1" applyBorder="1" applyAlignment="1">
      <alignment horizontal="center" vertical="center"/>
    </xf>
    <xf numFmtId="0" fontId="6" fillId="0" borderId="11" xfId="30" applyFont="1" applyBorder="1"/>
    <xf numFmtId="0" fontId="6" fillId="0" borderId="11" xfId="30" applyFont="1" applyBorder="1" applyAlignment="1">
      <alignment horizontal="center"/>
    </xf>
    <xf numFmtId="0" fontId="6" fillId="0" borderId="12" xfId="30" applyFont="1" applyBorder="1" applyAlignment="1">
      <alignment horizontal="center" vertical="center"/>
    </xf>
    <xf numFmtId="0" fontId="6" fillId="0" borderId="12" xfId="30" applyFont="1" applyBorder="1" applyAlignment="1">
      <alignment horizontal="center"/>
    </xf>
    <xf numFmtId="0" fontId="6" fillId="0" borderId="15" xfId="30" applyFont="1" applyBorder="1" applyAlignment="1">
      <alignment horizontal="center" vertical="center"/>
    </xf>
    <xf numFmtId="0" fontId="6" fillId="0" borderId="12" xfId="30" applyFont="1" applyBorder="1"/>
    <xf numFmtId="0" fontId="6" fillId="0" borderId="11" xfId="30" applyFont="1" applyFill="1" applyBorder="1" applyAlignment="1">
      <alignment horizontal="center"/>
    </xf>
    <xf numFmtId="0" fontId="110" fillId="0" borderId="4" xfId="30" applyFont="1" applyBorder="1" applyAlignment="1">
      <alignment horizontal="center"/>
    </xf>
    <xf numFmtId="0" fontId="1" fillId="0" borderId="4" xfId="30" applyFont="1" applyBorder="1"/>
    <xf numFmtId="164" fontId="112" fillId="0" borderId="4" xfId="31" applyFont="1" applyBorder="1"/>
    <xf numFmtId="0" fontId="112" fillId="0" borderId="4" xfId="30" applyFont="1" applyBorder="1" applyAlignment="1">
      <alignment horizontal="center"/>
    </xf>
    <xf numFmtId="0" fontId="13" fillId="0" borderId="4" xfId="30" applyFont="1" applyBorder="1" applyAlignment="1" applyProtection="1">
      <alignment horizontal="left" vertical="center" wrapText="1"/>
    </xf>
    <xf numFmtId="0" fontId="1" fillId="0" borderId="4" xfId="30" applyBorder="1" applyAlignment="1">
      <alignment horizontal="left" vertical="center"/>
    </xf>
    <xf numFmtId="0" fontId="113" fillId="0" borderId="4" xfId="30" applyFont="1" applyBorder="1" applyAlignment="1" applyProtection="1">
      <alignment horizontal="center" vertical="center" wrapText="1"/>
    </xf>
    <xf numFmtId="164" fontId="112" fillId="0" borderId="4" xfId="31" applyFont="1" applyBorder="1" applyAlignment="1">
      <alignment horizontal="center"/>
    </xf>
    <xf numFmtId="164" fontId="112" fillId="0" borderId="4" xfId="31" applyFont="1" applyBorder="1" applyAlignment="1">
      <alignment horizontal="right"/>
    </xf>
    <xf numFmtId="4" fontId="112" fillId="0" borderId="4" xfId="30" applyNumberFormat="1" applyFont="1" applyBorder="1" applyAlignment="1">
      <alignment horizontal="right"/>
    </xf>
    <xf numFmtId="0" fontId="1" fillId="0" borderId="9" xfId="30" applyBorder="1" applyAlignment="1">
      <alignment horizontal="left" vertical="center"/>
    </xf>
    <xf numFmtId="0" fontId="87" fillId="0" borderId="4" xfId="30" applyFont="1" applyBorder="1"/>
    <xf numFmtId="164" fontId="114" fillId="0" borderId="4" xfId="31" applyFont="1" applyBorder="1"/>
    <xf numFmtId="0" fontId="115" fillId="0" borderId="4" xfId="30" applyFont="1" applyBorder="1"/>
    <xf numFmtId="164" fontId="115" fillId="0" borderId="4" xfId="30" applyNumberFormat="1" applyFont="1" applyBorder="1"/>
    <xf numFmtId="164" fontId="115" fillId="0" borderId="4" xfId="31" applyFont="1" applyBorder="1"/>
    <xf numFmtId="164" fontId="1" fillId="0" borderId="0" xfId="30" applyNumberFormat="1"/>
    <xf numFmtId="0" fontId="87" fillId="0" borderId="0" xfId="30" applyFont="1" applyBorder="1"/>
    <xf numFmtId="0" fontId="99" fillId="0" borderId="0" xfId="30" applyFont="1" applyBorder="1"/>
    <xf numFmtId="164" fontId="99" fillId="0" borderId="0" xfId="31" applyFont="1" applyBorder="1"/>
    <xf numFmtId="164" fontId="99" fillId="0" borderId="0" xfId="30" applyNumberFormat="1" applyFont="1" applyBorder="1"/>
    <xf numFmtId="0" fontId="111" fillId="0" borderId="11" xfId="30" applyFont="1" applyBorder="1" applyAlignment="1">
      <alignment horizontal="center" vertical="center"/>
    </xf>
    <xf numFmtId="0" fontId="111" fillId="0" borderId="11" xfId="30" applyFont="1" applyBorder="1"/>
    <xf numFmtId="0" fontId="111" fillId="0" borderId="11" xfId="30" applyFont="1" applyBorder="1" applyAlignment="1">
      <alignment horizontal="center"/>
    </xf>
    <xf numFmtId="0" fontId="111" fillId="0" borderId="12" xfId="30" applyFont="1" applyBorder="1" applyAlignment="1">
      <alignment horizontal="center" vertical="center"/>
    </xf>
    <xf numFmtId="0" fontId="111" fillId="0" borderId="12" xfId="30" applyFont="1" applyBorder="1"/>
    <xf numFmtId="0" fontId="111" fillId="0" borderId="12" xfId="30" applyFont="1" applyBorder="1" applyAlignment="1">
      <alignment horizontal="center"/>
    </xf>
    <xf numFmtId="0" fontId="111" fillId="0" borderId="15" xfId="30" applyFont="1" applyBorder="1" applyAlignment="1">
      <alignment horizontal="center" vertical="center"/>
    </xf>
    <xf numFmtId="0" fontId="111" fillId="0" borderId="11" xfId="30" applyFont="1" applyFill="1" applyBorder="1" applyAlignment="1">
      <alignment horizontal="center"/>
    </xf>
    <xf numFmtId="0" fontId="1" fillId="0" borderId="9" xfId="30" applyBorder="1" applyAlignment="1">
      <alignment horizontal="left"/>
    </xf>
    <xf numFmtId="2" fontId="110" fillId="0" borderId="4" xfId="30" applyNumberFormat="1" applyFont="1" applyBorder="1"/>
    <xf numFmtId="0" fontId="110" fillId="0" borderId="4" xfId="30" applyFont="1" applyBorder="1" applyAlignment="1">
      <alignment horizontal="right" vertical="center"/>
    </xf>
    <xf numFmtId="0" fontId="111" fillId="0" borderId="4" xfId="30" applyFont="1" applyBorder="1" applyAlignment="1">
      <alignment horizontal="center" vertical="center"/>
    </xf>
    <xf numFmtId="164" fontId="111" fillId="0" borderId="4" xfId="31" applyFont="1" applyBorder="1"/>
    <xf numFmtId="4" fontId="110" fillId="0" borderId="11" xfId="30" applyNumberFormat="1" applyFont="1" applyBorder="1" applyAlignment="1">
      <alignment horizontal="right"/>
    </xf>
    <xf numFmtId="4" fontId="110" fillId="0" borderId="11" xfId="30" applyNumberFormat="1" applyFont="1" applyBorder="1" applyAlignment="1">
      <alignment horizontal="center"/>
    </xf>
    <xf numFmtId="0" fontId="1" fillId="0" borderId="9" xfId="30" applyFont="1" applyBorder="1" applyAlignment="1">
      <alignment horizontal="left"/>
    </xf>
    <xf numFmtId="0" fontId="112" fillId="0" borderId="4" xfId="30" applyFont="1" applyBorder="1"/>
    <xf numFmtId="0" fontId="1" fillId="0" borderId="2" xfId="30" applyBorder="1" applyAlignment="1">
      <alignment horizontal="left"/>
    </xf>
    <xf numFmtId="0" fontId="112" fillId="0" borderId="11" xfId="30" applyFont="1" applyBorder="1" applyAlignment="1">
      <alignment horizontal="center"/>
    </xf>
    <xf numFmtId="0" fontId="1" fillId="0" borderId="4" xfId="30" applyBorder="1" applyAlignment="1">
      <alignment horizontal="left"/>
    </xf>
    <xf numFmtId="49" fontId="13" fillId="0" borderId="4" xfId="30" applyNumberFormat="1" applyFont="1" applyBorder="1" applyAlignment="1" applyProtection="1">
      <alignment horizontal="left" vertical="center" wrapText="1"/>
      <protection locked="0"/>
    </xf>
    <xf numFmtId="0" fontId="114" fillId="0" borderId="4" xfId="30" applyFont="1" applyBorder="1"/>
    <xf numFmtId="0" fontId="114" fillId="0" borderId="4" xfId="30" applyFont="1" applyBorder="1" applyAlignment="1">
      <alignment horizontal="center"/>
    </xf>
    <xf numFmtId="0" fontId="1" fillId="0" borderId="6" xfId="30" applyBorder="1" applyAlignment="1">
      <alignment horizontal="left"/>
    </xf>
    <xf numFmtId="0" fontId="99" fillId="0" borderId="4" xfId="30" applyFont="1" applyBorder="1"/>
    <xf numFmtId="0" fontId="115" fillId="0" borderId="4" xfId="30" applyFont="1" applyBorder="1" applyAlignment="1">
      <alignment horizontal="center"/>
    </xf>
    <xf numFmtId="0" fontId="87" fillId="0" borderId="0" xfId="30" applyFont="1"/>
    <xf numFmtId="0" fontId="87" fillId="0" borderId="0" xfId="30" applyFont="1" applyAlignment="1">
      <alignment horizontal="center"/>
    </xf>
    <xf numFmtId="0" fontId="117" fillId="0" borderId="0" xfId="32" applyFont="1"/>
    <xf numFmtId="0" fontId="117" fillId="0" borderId="0" xfId="32" applyFont="1" applyAlignment="1">
      <alignment wrapText="1"/>
    </xf>
    <xf numFmtId="0" fontId="117" fillId="3" borderId="0" xfId="32" applyFont="1" applyFill="1"/>
    <xf numFmtId="169" fontId="117" fillId="0" borderId="0" xfId="32" applyNumberFormat="1" applyFont="1"/>
    <xf numFmtId="0" fontId="116" fillId="0" borderId="0" xfId="32"/>
    <xf numFmtId="4" fontId="117" fillId="3" borderId="0" xfId="32" applyNumberFormat="1" applyFont="1" applyFill="1"/>
    <xf numFmtId="0" fontId="117" fillId="0" borderId="0" xfId="32" applyNumberFormat="1" applyFont="1"/>
    <xf numFmtId="0" fontId="117" fillId="0" borderId="0" xfId="32" applyFont="1" applyAlignment="1">
      <alignment horizontal="left"/>
    </xf>
    <xf numFmtId="0" fontId="117" fillId="0" borderId="0" xfId="32" applyFont="1" applyBorder="1"/>
    <xf numFmtId="0" fontId="117" fillId="0" borderId="6" xfId="32" applyFont="1" applyBorder="1" applyAlignment="1"/>
    <xf numFmtId="0" fontId="117" fillId="0" borderId="6" xfId="32" applyFont="1" applyBorder="1" applyAlignment="1">
      <alignment wrapText="1"/>
    </xf>
    <xf numFmtId="0" fontId="117" fillId="0" borderId="1" xfId="32" applyFont="1" applyBorder="1"/>
    <xf numFmtId="0" fontId="117" fillId="0" borderId="2" xfId="32" applyFont="1" applyBorder="1" applyAlignment="1">
      <alignment wrapText="1"/>
    </xf>
    <xf numFmtId="4" fontId="117" fillId="3" borderId="2" xfId="32" applyNumberFormat="1" applyFont="1" applyFill="1" applyBorder="1"/>
    <xf numFmtId="0" fontId="117" fillId="0" borderId="2" xfId="32" applyNumberFormat="1" applyFont="1" applyBorder="1"/>
    <xf numFmtId="0" fontId="117" fillId="0" borderId="2" xfId="32" applyFont="1" applyBorder="1" applyAlignment="1">
      <alignment horizontal="left"/>
    </xf>
    <xf numFmtId="0" fontId="117" fillId="0" borderId="8" xfId="32" applyFont="1" applyBorder="1"/>
    <xf numFmtId="169" fontId="117" fillId="0" borderId="9" xfId="32" applyNumberFormat="1" applyFont="1" applyBorder="1"/>
    <xf numFmtId="0" fontId="117" fillId="0" borderId="9" xfId="32" applyFont="1" applyBorder="1"/>
    <xf numFmtId="0" fontId="117" fillId="0" borderId="10" xfId="32" applyFont="1" applyBorder="1"/>
    <xf numFmtId="169" fontId="118" fillId="0" borderId="2" xfId="32" applyNumberFormat="1" applyFont="1" applyBorder="1"/>
    <xf numFmtId="0" fontId="118" fillId="0" borderId="2" xfId="32" applyFont="1" applyBorder="1"/>
    <xf numFmtId="0" fontId="118" fillId="0" borderId="3" xfId="32" applyFont="1" applyBorder="1"/>
    <xf numFmtId="0" fontId="117" fillId="0" borderId="5" xfId="32" applyFont="1" applyBorder="1" applyAlignment="1"/>
    <xf numFmtId="4" fontId="117" fillId="3" borderId="6" xfId="32" applyNumberFormat="1" applyFont="1" applyFill="1" applyBorder="1"/>
    <xf numFmtId="0" fontId="117" fillId="0" borderId="6" xfId="32" applyNumberFormat="1" applyFont="1" applyBorder="1"/>
    <xf numFmtId="0" fontId="117" fillId="0" borderId="6" xfId="32" applyFont="1" applyBorder="1" applyAlignment="1">
      <alignment horizontal="left"/>
    </xf>
    <xf numFmtId="0" fontId="117" fillId="0" borderId="5" xfId="32" applyFont="1" applyBorder="1"/>
    <xf numFmtId="169" fontId="117" fillId="0" borderId="5" xfId="32" applyNumberFormat="1" applyFont="1" applyBorder="1"/>
    <xf numFmtId="0" fontId="117" fillId="0" borderId="7" xfId="32" applyFont="1" applyBorder="1"/>
    <xf numFmtId="169" fontId="117" fillId="0" borderId="8" xfId="32" applyNumberFormat="1" applyFont="1" applyBorder="1"/>
    <xf numFmtId="169" fontId="117" fillId="0" borderId="6" xfId="32" applyNumberFormat="1" applyFont="1" applyBorder="1"/>
    <xf numFmtId="0" fontId="117" fillId="0" borderId="6" xfId="32" applyFont="1" applyBorder="1"/>
    <xf numFmtId="0" fontId="117" fillId="0" borderId="11" xfId="32" applyFont="1" applyFill="1" applyBorder="1"/>
    <xf numFmtId="0" fontId="117" fillId="0" borderId="1" xfId="32" applyFont="1" applyBorder="1" applyAlignment="1">
      <alignment wrapText="1"/>
    </xf>
    <xf numFmtId="4" fontId="117" fillId="3" borderId="11" xfId="32" applyNumberFormat="1" applyFont="1" applyFill="1" applyBorder="1"/>
    <xf numFmtId="0" fontId="117" fillId="0" borderId="1" xfId="32" applyNumberFormat="1" applyFont="1" applyBorder="1"/>
    <xf numFmtId="0" fontId="117" fillId="0" borderId="3" xfId="32" applyFont="1" applyBorder="1" applyAlignment="1">
      <alignment horizontal="left"/>
    </xf>
    <xf numFmtId="0" fontId="117" fillId="0" borderId="12" xfId="32" applyFont="1" applyFill="1" applyBorder="1" applyAlignment="1">
      <alignment horizontal="center"/>
    </xf>
    <xf numFmtId="0" fontId="117" fillId="0" borderId="13" xfId="32" applyFont="1" applyBorder="1" applyAlignment="1">
      <alignment horizontal="center" wrapText="1"/>
    </xf>
    <xf numFmtId="4" fontId="117" fillId="3" borderId="12" xfId="32" applyNumberFormat="1" applyFont="1" applyFill="1" applyBorder="1" applyAlignment="1">
      <alignment horizontal="center"/>
    </xf>
    <xf numFmtId="0" fontId="117" fillId="0" borderId="13" xfId="32" applyFont="1" applyBorder="1" applyAlignment="1">
      <alignment horizontal="center"/>
    </xf>
    <xf numFmtId="0" fontId="117" fillId="0" borderId="15" xfId="32" applyFont="1" applyBorder="1"/>
    <xf numFmtId="0" fontId="117" fillId="0" borderId="5" xfId="32" applyFont="1" applyBorder="1" applyAlignment="1">
      <alignment wrapText="1"/>
    </xf>
    <xf numFmtId="4" fontId="117" fillId="3" borderId="15" xfId="32" applyNumberFormat="1" applyFont="1" applyFill="1" applyBorder="1"/>
    <xf numFmtId="0" fontId="117" fillId="0" borderId="5" xfId="32" applyNumberFormat="1" applyFont="1" applyBorder="1"/>
    <xf numFmtId="0" fontId="117" fillId="0" borderId="7" xfId="32" applyFont="1" applyBorder="1" applyAlignment="1">
      <alignment horizontal="left"/>
    </xf>
    <xf numFmtId="169" fontId="117" fillId="0" borderId="4" xfId="32" applyNumberFormat="1" applyFont="1" applyFill="1" applyBorder="1" applyAlignment="1">
      <alignment horizontal="center"/>
    </xf>
    <xf numFmtId="0" fontId="117" fillId="0" borderId="4" xfId="32" applyFont="1" applyBorder="1" applyAlignment="1">
      <alignment horizontal="center"/>
    </xf>
    <xf numFmtId="169" fontId="117" fillId="0" borderId="4" xfId="32" applyNumberFormat="1" applyFont="1" applyBorder="1" applyAlignment="1">
      <alignment horizontal="center"/>
    </xf>
    <xf numFmtId="0" fontId="117" fillId="0" borderId="4" xfId="32" applyFont="1" applyFill="1" applyBorder="1"/>
    <xf numFmtId="0" fontId="117" fillId="0" borderId="4" xfId="32" applyFont="1" applyFill="1" applyBorder="1" applyAlignment="1">
      <alignment horizontal="center"/>
    </xf>
    <xf numFmtId="0" fontId="116" fillId="0" borderId="4" xfId="32" quotePrefix="1" applyFont="1" applyBorder="1" applyAlignment="1">
      <alignment horizontal="center"/>
    </xf>
    <xf numFmtId="0" fontId="119" fillId="0" borderId="16" xfId="0" applyFont="1" applyFill="1" applyBorder="1" applyAlignment="1">
      <alignment horizontal="left" vertical="center" wrapText="1"/>
    </xf>
    <xf numFmtId="4" fontId="116" fillId="3" borderId="4" xfId="33" applyNumberFormat="1" applyFont="1" applyFill="1" applyBorder="1" applyAlignment="1">
      <alignment horizontal="right" vertical="center"/>
    </xf>
    <xf numFmtId="0" fontId="116" fillId="0" borderId="4" xfId="32" applyNumberFormat="1" applyFont="1" applyBorder="1" applyAlignment="1">
      <alignment horizontal="center"/>
    </xf>
    <xf numFmtId="0" fontId="116" fillId="0" borderId="4" xfId="32" applyFont="1" applyBorder="1" applyAlignment="1">
      <alignment horizontal="left"/>
    </xf>
    <xf numFmtId="164" fontId="116" fillId="0" borderId="4" xfId="33" applyFont="1" applyBorder="1"/>
    <xf numFmtId="169" fontId="116" fillId="0" borderId="4" xfId="32" applyNumberFormat="1" applyFont="1" applyBorder="1" applyAlignment="1">
      <alignment horizontal="center"/>
    </xf>
    <xf numFmtId="164" fontId="116" fillId="0" borderId="4" xfId="33" applyFont="1" applyBorder="1" applyAlignment="1">
      <alignment horizontal="center"/>
    </xf>
    <xf numFmtId="0" fontId="116" fillId="0" borderId="0" xfId="32" applyFont="1"/>
    <xf numFmtId="0" fontId="116" fillId="0" borderId="4" xfId="32" applyFont="1" applyBorder="1" applyAlignment="1">
      <alignment horizontal="center"/>
    </xf>
    <xf numFmtId="0" fontId="119" fillId="0" borderId="16" xfId="0" applyFont="1" applyFill="1" applyBorder="1" applyAlignment="1" applyProtection="1">
      <alignment horizontal="left" vertical="center" wrapText="1"/>
    </xf>
    <xf numFmtId="0" fontId="119" fillId="0" borderId="16" xfId="0" quotePrefix="1" applyFont="1" applyFill="1" applyBorder="1" applyAlignment="1" applyProtection="1">
      <alignment horizontal="left" vertical="center" wrapText="1"/>
    </xf>
    <xf numFmtId="49" fontId="119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19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119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19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16" fillId="0" borderId="4" xfId="32" applyFont="1" applyBorder="1" applyAlignment="1">
      <alignment wrapText="1"/>
    </xf>
    <xf numFmtId="4" fontId="116" fillId="3" borderId="4" xfId="33" applyNumberFormat="1" applyFont="1" applyFill="1" applyBorder="1" applyAlignment="1">
      <alignment horizontal="right"/>
    </xf>
    <xf numFmtId="4" fontId="120" fillId="3" borderId="4" xfId="33" applyNumberFormat="1" applyFont="1" applyFill="1" applyBorder="1" applyAlignment="1">
      <alignment horizontal="right"/>
    </xf>
    <xf numFmtId="0" fontId="116" fillId="0" borderId="4" xfId="32" applyNumberFormat="1" applyFont="1" applyBorder="1" applyAlignment="1">
      <alignment horizontal="right"/>
    </xf>
    <xf numFmtId="164" fontId="117" fillId="0" borderId="4" xfId="33" applyFont="1" applyBorder="1"/>
    <xf numFmtId="0" fontId="116" fillId="0" borderId="11" xfId="32" applyFont="1" applyBorder="1" applyAlignment="1">
      <alignment horizontal="center"/>
    </xf>
    <xf numFmtId="0" fontId="116" fillId="0" borderId="11" xfId="32" applyFont="1" applyBorder="1" applyAlignment="1">
      <alignment wrapText="1"/>
    </xf>
    <xf numFmtId="4" fontId="120" fillId="3" borderId="11" xfId="33" applyNumberFormat="1" applyFont="1" applyFill="1" applyBorder="1" applyAlignment="1">
      <alignment horizontal="right"/>
    </xf>
    <xf numFmtId="0" fontId="116" fillId="0" borderId="11" xfId="32" applyNumberFormat="1" applyFont="1" applyBorder="1" applyAlignment="1">
      <alignment horizontal="right"/>
    </xf>
    <xf numFmtId="0" fontId="116" fillId="0" borderId="11" xfId="32" applyFont="1" applyBorder="1" applyAlignment="1">
      <alignment horizontal="left"/>
    </xf>
    <xf numFmtId="164" fontId="117" fillId="0" borderId="11" xfId="33" applyFont="1" applyBorder="1"/>
    <xf numFmtId="169" fontId="116" fillId="0" borderId="11" xfId="32" applyNumberFormat="1" applyFont="1" applyBorder="1" applyAlignment="1">
      <alignment horizontal="center"/>
    </xf>
    <xf numFmtId="164" fontId="116" fillId="0" borderId="11" xfId="33" applyFont="1" applyBorder="1" applyAlignment="1">
      <alignment horizontal="center"/>
    </xf>
    <xf numFmtId="0" fontId="117" fillId="0" borderId="11" xfId="32" applyFont="1" applyBorder="1" applyAlignment="1">
      <alignment horizontal="center"/>
    </xf>
    <xf numFmtId="0" fontId="117" fillId="0" borderId="11" xfId="32" applyFont="1" applyBorder="1" applyAlignment="1">
      <alignment wrapText="1"/>
    </xf>
    <xf numFmtId="4" fontId="121" fillId="3" borderId="11" xfId="33" applyNumberFormat="1" applyFont="1" applyFill="1" applyBorder="1" applyAlignment="1">
      <alignment horizontal="right"/>
    </xf>
    <xf numFmtId="0" fontId="117" fillId="0" borderId="11" xfId="32" applyNumberFormat="1" applyFont="1" applyBorder="1" applyAlignment="1">
      <alignment horizontal="right"/>
    </xf>
    <xf numFmtId="0" fontId="117" fillId="0" borderId="11" xfId="32" applyFont="1" applyBorder="1" applyAlignment="1">
      <alignment horizontal="left"/>
    </xf>
    <xf numFmtId="169" fontId="117" fillId="0" borderId="11" xfId="32" applyNumberFormat="1" applyFont="1" applyBorder="1" applyAlignment="1">
      <alignment horizontal="center"/>
    </xf>
    <xf numFmtId="164" fontId="117" fillId="0" borderId="11" xfId="33" applyFont="1" applyBorder="1" applyAlignment="1">
      <alignment horizontal="center"/>
    </xf>
    <xf numFmtId="0" fontId="117" fillId="0" borderId="2" xfId="32" applyFont="1" applyBorder="1"/>
    <xf numFmtId="0" fontId="118" fillId="0" borderId="2" xfId="32" applyFont="1" applyBorder="1" applyAlignment="1">
      <alignment wrapText="1"/>
    </xf>
    <xf numFmtId="4" fontId="118" fillId="3" borderId="2" xfId="32" applyNumberFormat="1" applyFont="1" applyFill="1" applyBorder="1"/>
    <xf numFmtId="0" fontId="118" fillId="0" borderId="2" xfId="32" applyNumberFormat="1" applyFont="1" applyBorder="1"/>
    <xf numFmtId="0" fontId="118" fillId="0" borderId="2" xfId="32" applyFont="1" applyBorder="1" applyAlignment="1">
      <alignment horizontal="left"/>
    </xf>
    <xf numFmtId="0" fontId="116" fillId="0" borderId="0" xfId="32" applyAlignment="1">
      <alignment wrapText="1"/>
    </xf>
    <xf numFmtId="169" fontId="116" fillId="0" borderId="0" xfId="32" applyNumberFormat="1"/>
    <xf numFmtId="0" fontId="16" fillId="0" borderId="0" xfId="34" applyFont="1"/>
    <xf numFmtId="0" fontId="16" fillId="3" borderId="0" xfId="34" applyFont="1" applyFill="1"/>
    <xf numFmtId="0" fontId="122" fillId="0" borderId="0" xfId="34"/>
    <xf numFmtId="4" fontId="16" fillId="3" borderId="0" xfId="34" applyNumberFormat="1" applyFont="1" applyFill="1"/>
    <xf numFmtId="0" fontId="16" fillId="0" borderId="0" xfId="34" applyNumberFormat="1" applyFont="1"/>
    <xf numFmtId="0" fontId="16" fillId="0" borderId="0" xfId="34" applyFont="1" applyAlignment="1">
      <alignment horizontal="left"/>
    </xf>
    <xf numFmtId="0" fontId="16" fillId="0" borderId="0" xfId="34" applyFont="1" applyBorder="1"/>
    <xf numFmtId="0" fontId="16" fillId="0" borderId="6" xfId="34" applyFont="1" applyBorder="1" applyAlignment="1"/>
    <xf numFmtId="0" fontId="16" fillId="0" borderId="1" xfId="34" applyFont="1" applyBorder="1"/>
    <xf numFmtId="0" fontId="16" fillId="0" borderId="2" xfId="34" applyFont="1" applyBorder="1"/>
    <xf numFmtId="4" fontId="16" fillId="3" borderId="2" xfId="34" applyNumberFormat="1" applyFont="1" applyFill="1" applyBorder="1"/>
    <xf numFmtId="0" fontId="16" fillId="0" borderId="2" xfId="34" applyNumberFormat="1" applyFont="1" applyBorder="1"/>
    <xf numFmtId="0" fontId="16" fillId="0" borderId="2" xfId="34" applyFont="1" applyBorder="1" applyAlignment="1">
      <alignment horizontal="left"/>
    </xf>
    <xf numFmtId="0" fontId="16" fillId="0" borderId="8" xfId="34" applyFont="1" applyBorder="1"/>
    <xf numFmtId="0" fontId="16" fillId="0" borderId="9" xfId="34" applyFont="1" applyBorder="1"/>
    <xf numFmtId="0" fontId="16" fillId="0" borderId="10" xfId="34" applyFont="1" applyBorder="1"/>
    <xf numFmtId="0" fontId="46" fillId="0" borderId="2" xfId="34" applyFont="1" applyBorder="1"/>
    <xf numFmtId="0" fontId="46" fillId="0" borderId="3" xfId="34" applyFont="1" applyBorder="1"/>
    <xf numFmtId="0" fontId="16" fillId="0" borderId="5" xfId="34" applyFont="1" applyBorder="1" applyAlignment="1"/>
    <xf numFmtId="4" fontId="16" fillId="3" borderId="6" xfId="34" applyNumberFormat="1" applyFont="1" applyFill="1" applyBorder="1"/>
    <xf numFmtId="0" fontId="16" fillId="0" borderId="6" xfId="34" applyNumberFormat="1" applyFont="1" applyBorder="1"/>
    <xf numFmtId="0" fontId="16" fillId="0" borderId="6" xfId="34" applyFont="1" applyBorder="1" applyAlignment="1">
      <alignment horizontal="left"/>
    </xf>
    <xf numFmtId="0" fontId="16" fillId="0" borderId="5" xfId="34" applyFont="1" applyBorder="1"/>
    <xf numFmtId="0" fontId="16" fillId="0" borderId="7" xfId="34" applyFont="1" applyBorder="1"/>
    <xf numFmtId="0" fontId="16" fillId="0" borderId="6" xfId="34" applyFont="1" applyBorder="1"/>
    <xf numFmtId="0" fontId="16" fillId="0" borderId="11" xfId="34" applyFont="1" applyFill="1" applyBorder="1"/>
    <xf numFmtId="4" fontId="16" fillId="3" borderId="11" xfId="34" applyNumberFormat="1" applyFont="1" applyFill="1" applyBorder="1"/>
    <xf numFmtId="0" fontId="16" fillId="0" borderId="1" xfId="34" applyNumberFormat="1" applyFont="1" applyBorder="1"/>
    <xf numFmtId="0" fontId="16" fillId="0" borderId="3" xfId="34" applyFont="1" applyBorder="1" applyAlignment="1">
      <alignment horizontal="left"/>
    </xf>
    <xf numFmtId="0" fontId="16" fillId="0" borderId="12" xfId="34" applyFont="1" applyFill="1" applyBorder="1" applyAlignment="1">
      <alignment horizontal="center"/>
    </xf>
    <xf numFmtId="0" fontId="16" fillId="0" borderId="13" xfId="34" applyFont="1" applyBorder="1" applyAlignment="1">
      <alignment horizontal="center"/>
    </xf>
    <xf numFmtId="4" fontId="16" fillId="3" borderId="12" xfId="34" applyNumberFormat="1" applyFont="1" applyFill="1" applyBorder="1" applyAlignment="1">
      <alignment horizontal="center"/>
    </xf>
    <xf numFmtId="0" fontId="16" fillId="0" borderId="15" xfId="34" applyFont="1" applyBorder="1"/>
    <xf numFmtId="4" fontId="16" fillId="3" borderId="15" xfId="34" applyNumberFormat="1" applyFont="1" applyFill="1" applyBorder="1"/>
    <xf numFmtId="0" fontId="16" fillId="0" borderId="5" xfId="34" applyNumberFormat="1" applyFont="1" applyBorder="1"/>
    <xf numFmtId="0" fontId="16" fillId="0" borderId="7" xfId="34" applyFont="1" applyBorder="1" applyAlignment="1">
      <alignment horizontal="left"/>
    </xf>
    <xf numFmtId="0" fontId="16" fillId="0" borderId="4" xfId="34" applyFont="1" applyFill="1" applyBorder="1" applyAlignment="1">
      <alignment horizontal="center"/>
    </xf>
    <xf numFmtId="0" fontId="16" fillId="0" borderId="4" xfId="34" applyFont="1" applyBorder="1" applyAlignment="1">
      <alignment horizontal="center"/>
    </xf>
    <xf numFmtId="0" fontId="16" fillId="0" borderId="4" xfId="34" applyFont="1" applyFill="1" applyBorder="1"/>
    <xf numFmtId="0" fontId="14" fillId="0" borderId="4" xfId="34" quotePrefix="1" applyFont="1" applyBorder="1" applyAlignment="1">
      <alignment horizontal="center"/>
    </xf>
    <xf numFmtId="0" fontId="89" fillId="0" borderId="15" xfId="30" applyFont="1" applyBorder="1" applyAlignment="1">
      <alignment wrapText="1"/>
    </xf>
    <xf numFmtId="4" fontId="14" fillId="3" borderId="4" xfId="35" applyNumberFormat="1" applyFont="1" applyFill="1" applyBorder="1" applyAlignment="1">
      <alignment horizontal="right"/>
    </xf>
    <xf numFmtId="0" fontId="90" fillId="0" borderId="15" xfId="30" applyFont="1" applyBorder="1" applyAlignment="1">
      <alignment horizontal="center"/>
    </xf>
    <xf numFmtId="0" fontId="14" fillId="0" borderId="4" xfId="34" applyFont="1" applyBorder="1" applyAlignment="1">
      <alignment horizontal="left"/>
    </xf>
    <xf numFmtId="164" fontId="91" fillId="0" borderId="15" xfId="31" applyFont="1" applyBorder="1"/>
    <xf numFmtId="0" fontId="91" fillId="7" borderId="4" xfId="30" applyFont="1" applyFill="1" applyBorder="1"/>
    <xf numFmtId="164" fontId="14" fillId="7" borderId="4" xfId="35" applyFont="1" applyFill="1" applyBorder="1" applyAlignment="1">
      <alignment horizontal="center"/>
    </xf>
    <xf numFmtId="0" fontId="14" fillId="7" borderId="4" xfId="34" applyFont="1" applyFill="1" applyBorder="1" applyAlignment="1">
      <alignment horizontal="center"/>
    </xf>
    <xf numFmtId="0" fontId="91" fillId="8" borderId="4" xfId="30" applyFont="1" applyFill="1" applyBorder="1"/>
    <xf numFmtId="164" fontId="14" fillId="8" borderId="4" xfId="35" applyFont="1" applyFill="1" applyBorder="1" applyAlignment="1">
      <alignment horizontal="center"/>
    </xf>
    <xf numFmtId="0" fontId="14" fillId="8" borderId="4" xfId="34" applyFont="1" applyFill="1" applyBorder="1" applyAlignment="1">
      <alignment horizontal="center"/>
    </xf>
    <xf numFmtId="0" fontId="14" fillId="0" borderId="0" xfId="34" applyFont="1"/>
    <xf numFmtId="0" fontId="89" fillId="0" borderId="4" xfId="30" applyFont="1" applyBorder="1" applyAlignment="1">
      <alignment wrapText="1"/>
    </xf>
    <xf numFmtId="0" fontId="90" fillId="0" borderId="4" xfId="30" applyFont="1" applyBorder="1" applyAlignment="1">
      <alignment horizontal="center"/>
    </xf>
    <xf numFmtId="164" fontId="92" fillId="0" borderId="4" xfId="31" applyFont="1" applyBorder="1"/>
    <xf numFmtId="0" fontId="92" fillId="8" borderId="4" xfId="30" applyFont="1" applyFill="1" applyBorder="1"/>
    <xf numFmtId="164" fontId="91" fillId="0" borderId="4" xfId="31" applyFont="1" applyBorder="1"/>
    <xf numFmtId="164" fontId="91" fillId="0" borderId="4" xfId="31" applyFont="1" applyBorder="1" applyAlignment="1">
      <alignment horizontal="right"/>
    </xf>
    <xf numFmtId="0" fontId="89" fillId="0" borderId="4" xfId="30" applyFont="1" applyBorder="1" applyAlignment="1" applyProtection="1">
      <alignment horizontal="left" vertical="center" wrapText="1"/>
    </xf>
    <xf numFmtId="0" fontId="89" fillId="0" borderId="4" xfId="30" applyFont="1" applyFill="1" applyBorder="1" applyAlignment="1" applyProtection="1">
      <alignment horizontal="left" vertical="center" wrapText="1"/>
    </xf>
    <xf numFmtId="0" fontId="89" fillId="0" borderId="4" xfId="30" applyFont="1" applyFill="1" applyBorder="1" applyAlignment="1">
      <alignment wrapText="1"/>
    </xf>
    <xf numFmtId="0" fontId="14" fillId="0" borderId="11" xfId="34" applyFont="1" applyBorder="1" applyAlignment="1">
      <alignment horizontal="left"/>
    </xf>
    <xf numFmtId="0" fontId="16" fillId="0" borderId="11" xfId="34" applyFont="1" applyBorder="1" applyAlignment="1">
      <alignment horizontal="left"/>
    </xf>
    <xf numFmtId="0" fontId="16" fillId="7" borderId="4" xfId="34" applyFont="1" applyFill="1" applyBorder="1" applyAlignment="1">
      <alignment horizontal="center"/>
    </xf>
    <xf numFmtId="0" fontId="16" fillId="8" borderId="4" xfId="34" applyFont="1" applyFill="1" applyBorder="1" applyAlignment="1">
      <alignment horizontal="center"/>
    </xf>
    <xf numFmtId="164" fontId="16" fillId="8" borderId="4" xfId="35" applyFont="1" applyFill="1" applyBorder="1" applyAlignment="1">
      <alignment horizontal="center"/>
    </xf>
    <xf numFmtId="0" fontId="46" fillId="0" borderId="2" xfId="34" applyFont="1" applyBorder="1" applyAlignment="1">
      <alignment horizontal="left"/>
    </xf>
    <xf numFmtId="0" fontId="46" fillId="7" borderId="4" xfId="34" applyFont="1" applyFill="1" applyBorder="1"/>
    <xf numFmtId="0" fontId="46" fillId="8" borderId="4" xfId="34" applyFont="1" applyFill="1" applyBorder="1"/>
    <xf numFmtId="0" fontId="122" fillId="7" borderId="4" xfId="34" applyFill="1" applyBorder="1"/>
    <xf numFmtId="0" fontId="122" fillId="8" borderId="4" xfId="34" applyFill="1" applyBorder="1"/>
    <xf numFmtId="49" fontId="89" fillId="0" borderId="4" xfId="30" applyNumberFormat="1" applyFont="1" applyBorder="1" applyAlignment="1" applyProtection="1">
      <alignment horizontal="left" vertical="center" wrapText="1"/>
      <protection locked="0"/>
    </xf>
    <xf numFmtId="0" fontId="14" fillId="0" borderId="0" xfId="34" quotePrefix="1" applyFont="1" applyAlignment="1">
      <alignment horizontal="center"/>
    </xf>
    <xf numFmtId="0" fontId="93" fillId="0" borderId="4" xfId="30" applyFont="1" applyBorder="1"/>
    <xf numFmtId="0" fontId="93" fillId="0" borderId="11" xfId="30" applyFont="1" applyBorder="1"/>
    <xf numFmtId="164" fontId="122" fillId="0" borderId="11" xfId="34" applyNumberFormat="1" applyBorder="1"/>
    <xf numFmtId="0" fontId="90" fillId="0" borderId="11" xfId="30" applyFont="1" applyBorder="1" applyAlignment="1">
      <alignment horizontal="center"/>
    </xf>
    <xf numFmtId="0" fontId="122" fillId="7" borderId="11" xfId="34" applyFill="1" applyBorder="1"/>
    <xf numFmtId="164" fontId="122" fillId="7" borderId="11" xfId="34" applyNumberFormat="1" applyFill="1" applyBorder="1"/>
    <xf numFmtId="0" fontId="122" fillId="8" borderId="11" xfId="34" applyFill="1" applyBorder="1"/>
    <xf numFmtId="0" fontId="14" fillId="9" borderId="4" xfId="34" applyFont="1" applyFill="1" applyBorder="1"/>
    <xf numFmtId="0" fontId="122" fillId="9" borderId="4" xfId="34" applyFill="1" applyBorder="1"/>
    <xf numFmtId="164" fontId="122" fillId="9" borderId="4" xfId="34" applyNumberFormat="1" applyFill="1" applyBorder="1"/>
    <xf numFmtId="0" fontId="122" fillId="10" borderId="4" xfId="34" applyFill="1" applyBorder="1"/>
    <xf numFmtId="164" fontId="122" fillId="10" borderId="4" xfId="34" applyNumberFormat="1" applyFill="1" applyBorder="1"/>
    <xf numFmtId="0" fontId="14" fillId="0" borderId="4" xfId="18" applyFont="1" applyBorder="1" applyAlignment="1">
      <alignment wrapText="1"/>
    </xf>
    <xf numFmtId="0" fontId="16" fillId="0" borderId="12" xfId="18" applyFont="1" applyBorder="1"/>
    <xf numFmtId="4" fontId="16" fillId="3" borderId="12" xfId="18" applyNumberFormat="1" applyFont="1" applyFill="1" applyBorder="1"/>
    <xf numFmtId="0" fontId="16" fillId="0" borderId="13" xfId="18" applyNumberFormat="1" applyFont="1" applyBorder="1"/>
    <xf numFmtId="0" fontId="16" fillId="0" borderId="14" xfId="18" applyFont="1" applyBorder="1" applyAlignment="1">
      <alignment horizontal="left"/>
    </xf>
    <xf numFmtId="0" fontId="16" fillId="0" borderId="11" xfId="18" applyFont="1" applyFill="1" applyBorder="1" applyAlignment="1">
      <alignment horizontal="center"/>
    </xf>
    <xf numFmtId="0" fontId="16" fillId="0" borderId="11" xfId="18" applyFont="1" applyBorder="1" applyAlignment="1">
      <alignment horizontal="center"/>
    </xf>
    <xf numFmtId="0" fontId="40" fillId="0" borderId="4" xfId="0" applyFont="1" applyBorder="1" applyAlignment="1">
      <alignment vertical="center" wrapText="1"/>
    </xf>
    <xf numFmtId="4" fontId="52" fillId="3" borderId="15" xfId="19" applyNumberFormat="1" applyFont="1" applyFill="1" applyBorder="1" applyAlignment="1">
      <alignment horizontal="right"/>
    </xf>
    <xf numFmtId="0" fontId="15" fillId="0" borderId="15" xfId="18" applyNumberFormat="1" applyFont="1" applyBorder="1" applyAlignment="1">
      <alignment horizontal="right"/>
    </xf>
    <xf numFmtId="0" fontId="15" fillId="0" borderId="15" xfId="18" applyFont="1" applyBorder="1" applyAlignment="1">
      <alignment horizontal="left"/>
    </xf>
    <xf numFmtId="164" fontId="16" fillId="0" borderId="15" xfId="19" applyFont="1" applyBorder="1"/>
    <xf numFmtId="4" fontId="40" fillId="0" borderId="4" xfId="0" applyNumberFormat="1" applyFont="1" applyBorder="1" applyAlignment="1">
      <alignment vertical="center" wrapText="1"/>
    </xf>
    <xf numFmtId="0" fontId="16" fillId="0" borderId="15" xfId="18" applyFont="1" applyBorder="1" applyAlignment="1">
      <alignment horizontal="center"/>
    </xf>
    <xf numFmtId="0" fontId="16" fillId="0" borderId="13" xfId="2" applyFont="1" applyBorder="1" applyAlignment="1"/>
    <xf numFmtId="4" fontId="16" fillId="3" borderId="4" xfId="23" applyNumberFormat="1" applyFont="1" applyFill="1" applyBorder="1" applyAlignment="1">
      <alignment horizontal="right"/>
    </xf>
    <xf numFmtId="164" fontId="16" fillId="0" borderId="4" xfId="23" applyFont="1" applyBorder="1" applyAlignment="1">
      <alignment horizontal="center"/>
    </xf>
    <xf numFmtId="0" fontId="14" fillId="0" borderId="0" xfId="2" applyFont="1"/>
    <xf numFmtId="170" fontId="16" fillId="0" borderId="4" xfId="23" applyNumberFormat="1" applyFont="1" applyBorder="1" applyAlignment="1">
      <alignment horizontal="right"/>
    </xf>
    <xf numFmtId="0" fontId="46" fillId="0" borderId="10" xfId="2" applyFont="1" applyBorder="1"/>
    <xf numFmtId="0" fontId="16" fillId="3" borderId="0" xfId="2" applyFont="1" applyFill="1" applyBorder="1"/>
    <xf numFmtId="4" fontId="48" fillId="3" borderId="4" xfId="23" applyNumberFormat="1" applyFont="1" applyFill="1" applyBorder="1" applyAlignment="1">
      <alignment horizontal="right"/>
    </xf>
    <xf numFmtId="164" fontId="14" fillId="0" borderId="4" xfId="23" applyFont="1" applyBorder="1" applyAlignment="1">
      <alignment horizontal="center"/>
    </xf>
    <xf numFmtId="164" fontId="14" fillId="0" borderId="0" xfId="2" applyNumberFormat="1" applyFont="1"/>
    <xf numFmtId="164" fontId="46" fillId="0" borderId="0" xfId="2" applyNumberFormat="1" applyFont="1" applyBorder="1"/>
    <xf numFmtId="164" fontId="16" fillId="0" borderId="14" xfId="2" applyNumberFormat="1" applyFont="1" applyBorder="1"/>
    <xf numFmtId="0" fontId="16" fillId="0" borderId="0" xfId="2" applyFont="1" applyFill="1" applyBorder="1"/>
    <xf numFmtId="164" fontId="18" fillId="0" borderId="14" xfId="2" applyNumberFormat="1" applyFont="1" applyBorder="1"/>
    <xf numFmtId="0" fontId="16" fillId="0" borderId="0" xfId="2" applyFont="1" applyFill="1" applyBorder="1" applyAlignment="1">
      <alignment horizontal="center"/>
    </xf>
    <xf numFmtId="4" fontId="16" fillId="3" borderId="0" xfId="2" applyNumberFormat="1" applyFont="1" applyFill="1" applyBorder="1" applyAlignment="1">
      <alignment horizontal="center"/>
    </xf>
    <xf numFmtId="164" fontId="16" fillId="0" borderId="6" xfId="2" applyNumberFormat="1" applyFont="1" applyBorder="1"/>
    <xf numFmtId="164" fontId="16" fillId="0" borderId="7" xfId="2" applyNumberFormat="1" applyFont="1" applyBorder="1"/>
    <xf numFmtId="164" fontId="16" fillId="3" borderId="0" xfId="23" applyFont="1" applyFill="1" applyBorder="1" applyAlignment="1">
      <alignment horizontal="right"/>
    </xf>
    <xf numFmtId="0" fontId="16" fillId="0" borderId="0" xfId="2" applyNumberFormat="1" applyFont="1" applyBorder="1" applyAlignment="1">
      <alignment horizontal="right"/>
    </xf>
    <xf numFmtId="164" fontId="16" fillId="0" borderId="0" xfId="23" applyFont="1" applyBorder="1"/>
    <xf numFmtId="164" fontId="16" fillId="0" borderId="0" xfId="23" applyFont="1" applyBorder="1" applyAlignment="1">
      <alignment horizontal="center"/>
    </xf>
    <xf numFmtId="4" fontId="16" fillId="3" borderId="0" xfId="23" applyNumberFormat="1" applyFont="1" applyFill="1" applyBorder="1" applyAlignment="1">
      <alignment horizontal="right"/>
    </xf>
    <xf numFmtId="0" fontId="124" fillId="0" borderId="0" xfId="2" applyFont="1"/>
    <xf numFmtId="0" fontId="124" fillId="3" borderId="0" xfId="2" applyFont="1" applyFill="1"/>
    <xf numFmtId="0" fontId="46" fillId="0" borderId="0" xfId="2" applyFont="1"/>
    <xf numFmtId="4" fontId="48" fillId="3" borderId="0" xfId="23" applyNumberFormat="1" applyFont="1" applyFill="1" applyBorder="1" applyAlignment="1">
      <alignment horizontal="right"/>
    </xf>
    <xf numFmtId="4" fontId="46" fillId="3" borderId="0" xfId="2" applyNumberFormat="1" applyFont="1" applyFill="1"/>
    <xf numFmtId="0" fontId="46" fillId="0" borderId="0" xfId="2" applyNumberFormat="1" applyFont="1"/>
    <xf numFmtId="0" fontId="46" fillId="0" borderId="0" xfId="2" applyFont="1" applyAlignment="1">
      <alignment horizontal="left"/>
    </xf>
    <xf numFmtId="0" fontId="54" fillId="0" borderId="6" xfId="2" applyFont="1" applyBorder="1" applyAlignment="1"/>
    <xf numFmtId="4" fontId="54" fillId="3" borderId="0" xfId="2" applyNumberFormat="1" applyFont="1" applyFill="1"/>
    <xf numFmtId="0" fontId="54" fillId="0" borderId="0" xfId="2" applyNumberFormat="1" applyFont="1"/>
    <xf numFmtId="0" fontId="54" fillId="0" borderId="0" xfId="2" applyFont="1" applyAlignment="1">
      <alignment horizontal="left"/>
    </xf>
    <xf numFmtId="0" fontId="54" fillId="0" borderId="0" xfId="2" applyFont="1"/>
    <xf numFmtId="0" fontId="54" fillId="0" borderId="2" xfId="2" applyFont="1" applyBorder="1"/>
    <xf numFmtId="4" fontId="54" fillId="3" borderId="2" xfId="2" applyNumberFormat="1" applyFont="1" applyFill="1" applyBorder="1"/>
    <xf numFmtId="0" fontId="54" fillId="0" borderId="2" xfId="2" applyNumberFormat="1" applyFont="1" applyBorder="1"/>
    <xf numFmtId="0" fontId="54" fillId="0" borderId="2" xfId="2" applyFont="1" applyBorder="1" applyAlignment="1">
      <alignment horizontal="left"/>
    </xf>
    <xf numFmtId="0" fontId="54" fillId="0" borderId="8" xfId="2" applyFont="1" applyBorder="1"/>
    <xf numFmtId="0" fontId="54" fillId="0" borderId="9" xfId="2" applyFont="1" applyBorder="1"/>
    <xf numFmtId="0" fontId="54" fillId="0" borderId="10" xfId="2" applyFont="1" applyBorder="1"/>
    <xf numFmtId="0" fontId="54" fillId="0" borderId="3" xfId="2" applyFont="1" applyBorder="1"/>
    <xf numFmtId="0" fontId="54" fillId="0" borderId="4" xfId="2" applyFont="1" applyBorder="1" applyAlignment="1"/>
    <xf numFmtId="4" fontId="54" fillId="3" borderId="6" xfId="2" applyNumberFormat="1" applyFont="1" applyFill="1" applyBorder="1"/>
    <xf numFmtId="0" fontId="54" fillId="0" borderId="6" xfId="2" applyNumberFormat="1" applyFont="1" applyBorder="1"/>
    <xf numFmtId="0" fontId="54" fillId="0" borderId="6" xfId="2" applyFont="1" applyBorder="1" applyAlignment="1">
      <alignment horizontal="left"/>
    </xf>
    <xf numFmtId="0" fontId="54" fillId="0" borderId="5" xfId="2" applyFont="1" applyBorder="1"/>
    <xf numFmtId="0" fontId="54" fillId="0" borderId="7" xfId="2" applyFont="1" applyBorder="1"/>
    <xf numFmtId="0" fontId="54" fillId="0" borderId="6" xfId="2" applyFont="1" applyBorder="1"/>
    <xf numFmtId="0" fontId="54" fillId="0" borderId="4" xfId="2" applyFont="1" applyFill="1" applyBorder="1"/>
    <xf numFmtId="4" fontId="54" fillId="3" borderId="11" xfId="2" applyNumberFormat="1" applyFont="1" applyFill="1" applyBorder="1"/>
    <xf numFmtId="0" fontId="54" fillId="0" borderId="1" xfId="2" applyNumberFormat="1" applyFont="1" applyBorder="1"/>
    <xf numFmtId="0" fontId="54" fillId="0" borderId="3" xfId="2" applyFont="1" applyBorder="1" applyAlignment="1">
      <alignment horizontal="left"/>
    </xf>
    <xf numFmtId="0" fontId="54" fillId="0" borderId="1" xfId="2" applyFont="1" applyBorder="1"/>
    <xf numFmtId="0" fontId="54" fillId="0" borderId="4" xfId="2" applyFont="1" applyFill="1" applyBorder="1" applyAlignment="1">
      <alignment horizontal="center"/>
    </xf>
    <xf numFmtId="0" fontId="54" fillId="0" borderId="0" xfId="2" applyFont="1" applyBorder="1" applyAlignment="1">
      <alignment horizontal="center"/>
    </xf>
    <xf numFmtId="4" fontId="54" fillId="3" borderId="12" xfId="2" applyNumberFormat="1" applyFont="1" applyFill="1" applyBorder="1" applyAlignment="1">
      <alignment horizontal="center"/>
    </xf>
    <xf numFmtId="0" fontId="54" fillId="0" borderId="13" xfId="2" applyFont="1" applyBorder="1" applyAlignment="1">
      <alignment horizontal="center"/>
    </xf>
    <xf numFmtId="4" fontId="54" fillId="3" borderId="15" xfId="2" applyNumberFormat="1" applyFont="1" applyFill="1" applyBorder="1"/>
    <xf numFmtId="0" fontId="54" fillId="0" borderId="5" xfId="2" applyNumberFormat="1" applyFont="1" applyBorder="1"/>
    <xf numFmtId="0" fontId="54" fillId="0" borderId="7" xfId="2" applyFont="1" applyBorder="1" applyAlignment="1">
      <alignment horizontal="left"/>
    </xf>
    <xf numFmtId="0" fontId="54" fillId="0" borderId="4" xfId="2" applyFont="1" applyBorder="1" applyAlignment="1">
      <alignment horizontal="center"/>
    </xf>
    <xf numFmtId="0" fontId="125" fillId="0" borderId="10" xfId="2" applyFont="1" applyBorder="1"/>
    <xf numFmtId="164" fontId="54" fillId="3" borderId="4" xfId="23" applyFont="1" applyFill="1" applyBorder="1" applyAlignment="1">
      <alignment horizontal="right"/>
    </xf>
    <xf numFmtId="0" fontId="54" fillId="0" borderId="4" xfId="2" applyNumberFormat="1" applyFont="1" applyBorder="1" applyAlignment="1">
      <alignment horizontal="right"/>
    </xf>
    <xf numFmtId="0" fontId="54" fillId="0" borderId="4" xfId="2" applyFont="1" applyBorder="1" applyAlignment="1">
      <alignment horizontal="left"/>
    </xf>
    <xf numFmtId="164" fontId="54" fillId="0" borderId="4" xfId="23" applyFont="1" applyBorder="1"/>
    <xf numFmtId="164" fontId="54" fillId="0" borderId="4" xfId="23" applyFont="1" applyBorder="1" applyAlignment="1">
      <alignment horizontal="center"/>
    </xf>
    <xf numFmtId="4" fontId="54" fillId="3" borderId="4" xfId="23" applyNumberFormat="1" applyFont="1" applyFill="1" applyBorder="1" applyAlignment="1">
      <alignment horizontal="right"/>
    </xf>
    <xf numFmtId="4" fontId="126" fillId="3" borderId="4" xfId="23" applyNumberFormat="1" applyFont="1" applyFill="1" applyBorder="1" applyAlignment="1">
      <alignment horizontal="right"/>
    </xf>
    <xf numFmtId="4" fontId="23" fillId="3" borderId="0" xfId="23" applyNumberFormat="1" applyFont="1" applyFill="1" applyBorder="1" applyAlignment="1">
      <alignment horizontal="right"/>
    </xf>
    <xf numFmtId="164" fontId="14" fillId="0" borderId="0" xfId="23" applyFont="1" applyBorder="1" applyAlignment="1">
      <alignment horizontal="center"/>
    </xf>
    <xf numFmtId="164" fontId="18" fillId="0" borderId="0" xfId="2" applyNumberFormat="1" applyFont="1" applyBorder="1"/>
    <xf numFmtId="4" fontId="127" fillId="3" borderId="4" xfId="23" applyNumberFormat="1" applyFont="1" applyFill="1" applyBorder="1" applyAlignment="1">
      <alignment horizontal="right"/>
    </xf>
    <xf numFmtId="3" fontId="126" fillId="3" borderId="4" xfId="23" applyNumberFormat="1" applyFont="1" applyFill="1" applyBorder="1" applyAlignment="1">
      <alignment horizontal="right"/>
    </xf>
    <xf numFmtId="0" fontId="54" fillId="0" borderId="0" xfId="2" applyFont="1" applyBorder="1"/>
    <xf numFmtId="0" fontId="54" fillId="0" borderId="13" xfId="2" applyFont="1" applyBorder="1"/>
    <xf numFmtId="4" fontId="54" fillId="3" borderId="0" xfId="2" applyNumberFormat="1" applyFont="1" applyFill="1" applyBorder="1"/>
    <xf numFmtId="0" fontId="54" fillId="0" borderId="0" xfId="2" applyNumberFormat="1" applyFont="1" applyBorder="1"/>
    <xf numFmtId="0" fontId="54" fillId="0" borderId="0" xfId="2" applyFont="1" applyBorder="1" applyAlignment="1">
      <alignment horizontal="left"/>
    </xf>
    <xf numFmtId="4" fontId="124" fillId="3" borderId="0" xfId="2" applyNumberFormat="1" applyFont="1" applyFill="1"/>
    <xf numFmtId="0" fontId="124" fillId="0" borderId="0" xfId="2" applyNumberFormat="1" applyFont="1"/>
    <xf numFmtId="0" fontId="124" fillId="0" borderId="0" xfId="2" applyFont="1" applyAlignment="1">
      <alignment horizontal="left"/>
    </xf>
    <xf numFmtId="0" fontId="124" fillId="0" borderId="0" xfId="2" applyFont="1" applyBorder="1"/>
    <xf numFmtId="0" fontId="54" fillId="0" borderId="11" xfId="2" applyFont="1" applyBorder="1" applyAlignment="1"/>
    <xf numFmtId="0" fontId="54" fillId="0" borderId="0" xfId="2" applyFont="1" applyBorder="1" applyAlignment="1"/>
    <xf numFmtId="0" fontId="54" fillId="0" borderId="14" xfId="2" applyFont="1" applyBorder="1"/>
    <xf numFmtId="4" fontId="54" fillId="3" borderId="4" xfId="2" applyNumberFormat="1" applyFont="1" applyFill="1" applyBorder="1"/>
    <xf numFmtId="0" fontId="54" fillId="0" borderId="4" xfId="2" applyNumberFormat="1" applyFont="1" applyBorder="1"/>
    <xf numFmtId="4" fontId="54" fillId="3" borderId="4" xfId="2" applyNumberFormat="1" applyFont="1" applyFill="1" applyBorder="1" applyAlignment="1">
      <alignment horizontal="center"/>
    </xf>
    <xf numFmtId="0" fontId="54" fillId="0" borderId="11" xfId="2" applyFont="1" applyBorder="1" applyAlignment="1">
      <alignment horizontal="center"/>
    </xf>
    <xf numFmtId="0" fontId="54" fillId="0" borderId="11" xfId="2" applyFont="1" applyBorder="1"/>
    <xf numFmtId="4" fontId="126" fillId="3" borderId="11" xfId="23" applyNumberFormat="1" applyFont="1" applyFill="1" applyBorder="1" applyAlignment="1">
      <alignment horizontal="right"/>
    </xf>
    <xf numFmtId="0" fontId="54" fillId="0" borderId="11" xfId="2" applyNumberFormat="1" applyFont="1" applyBorder="1" applyAlignment="1">
      <alignment horizontal="right"/>
    </xf>
    <xf numFmtId="0" fontId="54" fillId="0" borderId="11" xfId="2" applyFont="1" applyBorder="1" applyAlignment="1">
      <alignment horizontal="left"/>
    </xf>
    <xf numFmtId="164" fontId="54" fillId="0" borderId="11" xfId="2" applyNumberFormat="1" applyFont="1" applyBorder="1" applyAlignment="1">
      <alignment horizontal="right"/>
    </xf>
    <xf numFmtId="164" fontId="53" fillId="0" borderId="11" xfId="2" applyNumberFormat="1" applyFont="1" applyBorder="1" applyAlignment="1">
      <alignment horizontal="right"/>
    </xf>
    <xf numFmtId="164" fontId="54" fillId="0" borderId="11" xfId="23" applyFont="1" applyBorder="1"/>
    <xf numFmtId="0" fontId="16" fillId="0" borderId="3" xfId="2" applyFont="1" applyBorder="1"/>
    <xf numFmtId="164" fontId="14" fillId="0" borderId="14" xfId="2" applyNumberFormat="1" applyFont="1" applyBorder="1"/>
    <xf numFmtId="0" fontId="124" fillId="0" borderId="13" xfId="2" applyFont="1" applyBorder="1"/>
    <xf numFmtId="4" fontId="124" fillId="3" borderId="0" xfId="2" applyNumberFormat="1" applyFont="1" applyFill="1" applyBorder="1"/>
    <xf numFmtId="0" fontId="124" fillId="0" borderId="0" xfId="2" applyNumberFormat="1" applyFont="1" applyBorder="1"/>
    <xf numFmtId="0" fontId="124" fillId="0" borderId="0" xfId="2" applyFont="1" applyBorder="1" applyAlignment="1">
      <alignment horizontal="left"/>
    </xf>
    <xf numFmtId="0" fontId="16" fillId="0" borderId="11" xfId="2" applyFont="1" applyBorder="1" applyAlignment="1">
      <alignment horizontal="center"/>
    </xf>
    <xf numFmtId="164" fontId="54" fillId="0" borderId="4" xfId="23" applyFont="1" applyBorder="1" applyAlignment="1">
      <alignment horizontal="right"/>
    </xf>
    <xf numFmtId="4" fontId="54" fillId="3" borderId="11" xfId="23" applyNumberFormat="1" applyFont="1" applyFill="1" applyBorder="1" applyAlignment="1">
      <alignment horizontal="right"/>
    </xf>
    <xf numFmtId="164" fontId="54" fillId="0" borderId="11" xfId="23" applyFont="1" applyBorder="1" applyAlignment="1">
      <alignment horizontal="center"/>
    </xf>
    <xf numFmtId="4" fontId="54" fillId="0" borderId="4" xfId="2" applyNumberFormat="1" applyFont="1" applyBorder="1" applyAlignment="1">
      <alignment horizontal="right"/>
    </xf>
    <xf numFmtId="164" fontId="54" fillId="0" borderId="4" xfId="2" applyNumberFormat="1" applyFont="1" applyBorder="1" applyAlignment="1">
      <alignment horizontal="right"/>
    </xf>
    <xf numFmtId="0" fontId="16" fillId="0" borderId="14" xfId="2" applyFont="1" applyBorder="1"/>
    <xf numFmtId="0" fontId="52" fillId="0" borderId="0" xfId="2" applyFont="1" applyBorder="1" applyAlignment="1">
      <alignment horizontal="center"/>
    </xf>
    <xf numFmtId="0" fontId="29" fillId="0" borderId="0" xfId="2" applyFont="1" applyAlignment="1">
      <alignment horizontal="center"/>
    </xf>
    <xf numFmtId="0" fontId="29" fillId="0" borderId="0" xfId="2" applyFont="1" applyAlignment="1"/>
    <xf numFmtId="164" fontId="16" fillId="3" borderId="4" xfId="23" applyFont="1" applyFill="1" applyBorder="1" applyAlignment="1">
      <alignment horizontal="right"/>
    </xf>
    <xf numFmtId="164" fontId="16" fillId="0" borderId="4" xfId="23" applyFont="1" applyBorder="1" applyAlignment="1">
      <alignment horizontal="right"/>
    </xf>
    <xf numFmtId="0" fontId="16" fillId="0" borderId="4" xfId="2" applyNumberFormat="1" applyFont="1" applyBorder="1" applyAlignment="1">
      <alignment horizontal="left"/>
    </xf>
    <xf numFmtId="0" fontId="16" fillId="0" borderId="4" xfId="2" applyNumberFormat="1" applyFont="1" applyBorder="1" applyAlignment="1"/>
    <xf numFmtId="164" fontId="46" fillId="0" borderId="14" xfId="2" applyNumberFormat="1" applyFont="1" applyBorder="1"/>
    <xf numFmtId="0" fontId="16" fillId="0" borderId="15" xfId="2" applyFont="1" applyBorder="1" applyAlignment="1">
      <alignment horizontal="left"/>
    </xf>
    <xf numFmtId="164" fontId="16" fillId="3" borderId="4" xfId="23" applyFont="1" applyFill="1" applyBorder="1" applyAlignment="1">
      <alignment horizontal="center"/>
    </xf>
    <xf numFmtId="4" fontId="16" fillId="3" borderId="4" xfId="23" applyNumberFormat="1" applyFont="1" applyFill="1" applyBorder="1" applyAlignment="1">
      <alignment horizontal="center"/>
    </xf>
    <xf numFmtId="164" fontId="46" fillId="0" borderId="4" xfId="23" applyFont="1" applyBorder="1" applyAlignment="1">
      <alignment horizontal="center"/>
    </xf>
    <xf numFmtId="171" fontId="16" fillId="0" borderId="4" xfId="2" applyNumberFormat="1" applyFont="1" applyBorder="1" applyAlignment="1">
      <alignment horizontal="center"/>
    </xf>
    <xf numFmtId="0" fontId="123" fillId="0" borderId="0" xfId="2" applyFont="1" applyBorder="1" applyAlignment="1">
      <alignment horizontal="center"/>
    </xf>
    <xf numFmtId="0" fontId="54" fillId="0" borderId="8" xfId="2" applyFont="1" applyBorder="1" applyAlignment="1">
      <alignment horizontal="center"/>
    </xf>
    <xf numFmtId="0" fontId="54" fillId="0" borderId="9" xfId="2" applyFont="1" applyBorder="1" applyAlignment="1">
      <alignment horizontal="center"/>
    </xf>
    <xf numFmtId="0" fontId="54" fillId="0" borderId="10" xfId="2" applyFont="1" applyBorder="1" applyAlignment="1">
      <alignment horizontal="center"/>
    </xf>
    <xf numFmtId="0" fontId="54" fillId="0" borderId="14" xfId="2" applyFont="1" applyBorder="1" applyAlignment="1">
      <alignment horizontal="center"/>
    </xf>
    <xf numFmtId="0" fontId="51" fillId="0" borderId="0" xfId="2" applyFont="1" applyBorder="1" applyAlignment="1">
      <alignment horizontal="center"/>
    </xf>
    <xf numFmtId="0" fontId="52" fillId="0" borderId="6" xfId="2" applyFont="1" applyBorder="1" applyAlignment="1">
      <alignment horizontal="center"/>
    </xf>
    <xf numFmtId="0" fontId="54" fillId="3" borderId="0" xfId="2" applyFont="1" applyFill="1"/>
    <xf numFmtId="164" fontId="53" fillId="0" borderId="14" xfId="2" applyNumberFormat="1" applyFont="1" applyBorder="1"/>
    <xf numFmtId="164" fontId="54" fillId="0" borderId="41" xfId="2" applyNumberFormat="1" applyFont="1" applyBorder="1"/>
    <xf numFmtId="4" fontId="54" fillId="0" borderId="42" xfId="2" applyNumberFormat="1" applyFont="1" applyBorder="1"/>
    <xf numFmtId="4" fontId="54" fillId="0" borderId="4" xfId="2" applyNumberFormat="1" applyFont="1" applyBorder="1"/>
    <xf numFmtId="0" fontId="54" fillId="0" borderId="16" xfId="2" applyFont="1" applyBorder="1" applyAlignment="1">
      <alignment horizontal="center"/>
    </xf>
    <xf numFmtId="164" fontId="54" fillId="0" borderId="42" xfId="23" applyFont="1" applyBorder="1" applyAlignment="1">
      <alignment horizontal="center"/>
    </xf>
    <xf numFmtId="0" fontId="54" fillId="0" borderId="16" xfId="2" applyFont="1" applyBorder="1" applyAlignment="1">
      <alignment horizontal="left"/>
    </xf>
    <xf numFmtId="164" fontId="0" fillId="0" borderId="0" xfId="23" applyFont="1"/>
    <xf numFmtId="2" fontId="14" fillId="0" borderId="0" xfId="2" applyNumberFormat="1"/>
    <xf numFmtId="4" fontId="14" fillId="0" borderId="0" xfId="2" applyNumberFormat="1"/>
    <xf numFmtId="2" fontId="14" fillId="0" borderId="0" xfId="2" applyNumberFormat="1" applyAlignment="1">
      <alignment horizontal="right"/>
    </xf>
    <xf numFmtId="4" fontId="14" fillId="0" borderId="0" xfId="2" applyNumberFormat="1" applyAlignment="1">
      <alignment horizontal="right"/>
    </xf>
    <xf numFmtId="0" fontId="54" fillId="0" borderId="42" xfId="2" applyFont="1" applyFill="1" applyBorder="1" applyAlignment="1">
      <alignment horizontal="center"/>
    </xf>
    <xf numFmtId="0" fontId="54" fillId="0" borderId="16" xfId="2" applyFont="1" applyFill="1" applyBorder="1" applyAlignment="1">
      <alignment horizontal="center"/>
    </xf>
    <xf numFmtId="0" fontId="54" fillId="0" borderId="16" xfId="2" applyFont="1" applyFill="1" applyBorder="1"/>
    <xf numFmtId="0" fontId="54" fillId="0" borderId="17" xfId="2" applyFont="1" applyBorder="1" applyAlignment="1"/>
    <xf numFmtId="0" fontId="54" fillId="0" borderId="44" xfId="2" applyFont="1" applyBorder="1"/>
    <xf numFmtId="0" fontId="54" fillId="0" borderId="45" xfId="2" applyFont="1" applyBorder="1"/>
    <xf numFmtId="0" fontId="54" fillId="0" borderId="46" xfId="2" applyFont="1" applyBorder="1"/>
    <xf numFmtId="0" fontId="54" fillId="0" borderId="47" xfId="2" applyFont="1" applyBorder="1"/>
    <xf numFmtId="0" fontId="54" fillId="0" borderId="48" xfId="2" applyFont="1" applyBorder="1"/>
    <xf numFmtId="0" fontId="54" fillId="0" borderId="49" xfId="2" applyFont="1" applyBorder="1"/>
    <xf numFmtId="0" fontId="54" fillId="0" borderId="50" xfId="2" applyFont="1" applyBorder="1"/>
    <xf numFmtId="0" fontId="54" fillId="0" borderId="47" xfId="2" applyFont="1" applyBorder="1" applyAlignment="1">
      <alignment horizontal="left"/>
    </xf>
    <xf numFmtId="0" fontId="54" fillId="0" borderId="47" xfId="2" applyNumberFormat="1" applyFont="1" applyBorder="1"/>
    <xf numFmtId="4" fontId="54" fillId="3" borderId="47" xfId="2" applyNumberFormat="1" applyFont="1" applyFill="1" applyBorder="1"/>
    <xf numFmtId="0" fontId="54" fillId="0" borderId="34" xfId="2" applyFont="1" applyBorder="1" applyAlignment="1"/>
    <xf numFmtId="0" fontId="54" fillId="0" borderId="40" xfId="2" applyFont="1" applyBorder="1"/>
    <xf numFmtId="0" fontId="54" fillId="0" borderId="40" xfId="2" applyFont="1" applyBorder="1" applyAlignment="1">
      <alignment horizontal="left"/>
    </xf>
    <xf numFmtId="0" fontId="54" fillId="0" borderId="40" xfId="2" applyNumberFormat="1" applyFont="1" applyBorder="1"/>
    <xf numFmtId="4" fontId="54" fillId="3" borderId="40" xfId="2" applyNumberFormat="1" applyFont="1" applyFill="1" applyBorder="1"/>
    <xf numFmtId="0" fontId="54" fillId="0" borderId="40" xfId="2" applyFont="1" applyBorder="1" applyAlignment="1">
      <alignment horizontal="center"/>
    </xf>
    <xf numFmtId="0" fontId="14" fillId="0" borderId="0" xfId="2" applyAlignment="1">
      <alignment horizontal="right"/>
    </xf>
    <xf numFmtId="0" fontId="54" fillId="0" borderId="5" xfId="2" applyFont="1" applyBorder="1" applyAlignment="1"/>
    <xf numFmtId="4" fontId="54" fillId="3" borderId="15" xfId="2" applyNumberFormat="1" applyFont="1" applyFill="1" applyBorder="1" applyAlignment="1">
      <alignment horizontal="center" vertical="center"/>
    </xf>
    <xf numFmtId="0" fontId="54" fillId="0" borderId="15" xfId="2" applyFont="1" applyBorder="1"/>
    <xf numFmtId="4" fontId="54" fillId="3" borderId="12" xfId="2" applyNumberFormat="1" applyFont="1" applyFill="1" applyBorder="1" applyAlignment="1">
      <alignment horizontal="center" vertical="center"/>
    </xf>
    <xf numFmtId="4" fontId="54" fillId="3" borderId="11" xfId="2" applyNumberFormat="1" applyFont="1" applyFill="1" applyBorder="1" applyAlignment="1">
      <alignment horizontal="center" vertical="center"/>
    </xf>
    <xf numFmtId="164" fontId="14" fillId="0" borderId="0" xfId="2" applyNumberFormat="1" applyFont="1" applyBorder="1"/>
    <xf numFmtId="164" fontId="16" fillId="0" borderId="0" xfId="2" applyNumberFormat="1" applyFont="1" applyBorder="1"/>
    <xf numFmtId="0" fontId="54" fillId="0" borderId="15" xfId="2" applyFont="1" applyBorder="1" applyAlignment="1">
      <alignment horizontal="center"/>
    </xf>
    <xf numFmtId="4" fontId="54" fillId="3" borderId="8" xfId="2" applyNumberFormat="1" applyFont="1" applyFill="1" applyBorder="1" applyAlignment="1">
      <alignment horizontal="center"/>
    </xf>
    <xf numFmtId="0" fontId="124" fillId="3" borderId="0" xfId="2" applyFont="1" applyFill="1" applyBorder="1"/>
    <xf numFmtId="164" fontId="54" fillId="0" borderId="0" xfId="2" applyNumberFormat="1" applyFont="1" applyBorder="1"/>
    <xf numFmtId="4" fontId="14" fillId="0" borderId="0" xfId="2" applyNumberFormat="1" applyFont="1"/>
    <xf numFmtId="164" fontId="14" fillId="0" borderId="0" xfId="23" applyFont="1"/>
    <xf numFmtId="4" fontId="54" fillId="3" borderId="5" xfId="2" applyNumberFormat="1" applyFont="1" applyFill="1" applyBorder="1"/>
    <xf numFmtId="4" fontId="54" fillId="3" borderId="13" xfId="2" applyNumberFormat="1" applyFont="1" applyFill="1" applyBorder="1" applyAlignment="1">
      <alignment horizontal="center"/>
    </xf>
    <xf numFmtId="4" fontId="54" fillId="3" borderId="1" xfId="2" applyNumberFormat="1" applyFont="1" applyFill="1" applyBorder="1"/>
    <xf numFmtId="0" fontId="46" fillId="0" borderId="0" xfId="2" applyFont="1" applyAlignment="1">
      <alignment horizontal="center"/>
    </xf>
    <xf numFmtId="0" fontId="46" fillId="3" borderId="0" xfId="2" applyFont="1" applyFill="1" applyAlignment="1">
      <alignment horizontal="center"/>
    </xf>
    <xf numFmtId="0" fontId="16" fillId="0" borderId="11" xfId="2" applyNumberFormat="1" applyFont="1" applyBorder="1" applyAlignment="1">
      <alignment horizontal="right"/>
    </xf>
    <xf numFmtId="0" fontId="16" fillId="0" borderId="11" xfId="2" applyFont="1" applyBorder="1" applyAlignment="1">
      <alignment horizontal="left"/>
    </xf>
    <xf numFmtId="0" fontId="16" fillId="0" borderId="51" xfId="2" applyFont="1" applyBorder="1" applyAlignment="1">
      <alignment horizontal="center"/>
    </xf>
    <xf numFmtId="0" fontId="16" fillId="0" borderId="52" xfId="2" applyFont="1" applyBorder="1"/>
    <xf numFmtId="4" fontId="23" fillId="3" borderId="52" xfId="23" applyNumberFormat="1" applyFont="1" applyFill="1" applyBorder="1" applyAlignment="1">
      <alignment horizontal="right"/>
    </xf>
    <xf numFmtId="0" fontId="16" fillId="0" borderId="52" xfId="2" applyNumberFormat="1" applyFont="1" applyBorder="1" applyAlignment="1">
      <alignment horizontal="right"/>
    </xf>
    <xf numFmtId="0" fontId="16" fillId="0" borderId="52" xfId="2" applyFont="1" applyBorder="1" applyAlignment="1">
      <alignment horizontal="left"/>
    </xf>
    <xf numFmtId="164" fontId="16" fillId="0" borderId="52" xfId="23" applyFont="1" applyBorder="1"/>
    <xf numFmtId="0" fontId="16" fillId="0" borderId="52" xfId="2" applyFont="1" applyBorder="1" applyAlignment="1">
      <alignment horizontal="center"/>
    </xf>
    <xf numFmtId="164" fontId="16" fillId="0" borderId="53" xfId="23" applyFont="1" applyBorder="1"/>
    <xf numFmtId="0" fontId="6" fillId="0" borderId="0" xfId="20" applyFont="1" applyFill="1" applyBorder="1"/>
    <xf numFmtId="4" fontId="6" fillId="0" borderId="0" xfId="20" applyNumberFormat="1" applyFont="1" applyBorder="1"/>
    <xf numFmtId="4" fontId="4" fillId="0" borderId="0" xfId="20" applyNumberFormat="1" applyBorder="1"/>
    <xf numFmtId="4" fontId="4" fillId="0" borderId="0" xfId="20" applyNumberFormat="1" applyFill="1" applyBorder="1"/>
    <xf numFmtId="0" fontId="77" fillId="0" borderId="0" xfId="26" applyFont="1" applyAlignment="1">
      <alignment horizontal="center"/>
    </xf>
    <xf numFmtId="0" fontId="79" fillId="0" borderId="1" xfId="26" applyFont="1" applyBorder="1" applyAlignment="1">
      <alignment horizontal="center" vertical="center"/>
    </xf>
    <xf numFmtId="0" fontId="79" fillId="0" borderId="3" xfId="26" applyFont="1" applyBorder="1" applyAlignment="1">
      <alignment horizontal="center" vertical="center"/>
    </xf>
    <xf numFmtId="164" fontId="16" fillId="3" borderId="8" xfId="6" applyFont="1" applyFill="1" applyBorder="1" applyAlignment="1">
      <alignment horizontal="center"/>
    </xf>
    <xf numFmtId="164" fontId="16" fillId="3" borderId="9" xfId="6" applyFont="1" applyFill="1" applyBorder="1" applyAlignment="1">
      <alignment horizontal="center"/>
    </xf>
    <xf numFmtId="164" fontId="16" fillId="3" borderId="10" xfId="6" applyFont="1" applyFill="1" applyBorder="1" applyAlignment="1">
      <alignment horizontal="center"/>
    </xf>
    <xf numFmtId="0" fontId="50" fillId="0" borderId="0" xfId="2" applyFont="1" applyBorder="1" applyAlignment="1">
      <alignment horizontal="center"/>
    </xf>
    <xf numFmtId="0" fontId="51" fillId="0" borderId="2" xfId="2" applyFont="1" applyBorder="1" applyAlignment="1">
      <alignment horizontal="center"/>
    </xf>
    <xf numFmtId="0" fontId="16" fillId="0" borderId="13" xfId="2" applyFont="1" applyBorder="1" applyAlignment="1">
      <alignment horizontal="center"/>
    </xf>
    <xf numFmtId="0" fontId="16" fillId="0" borderId="14" xfId="2" applyFont="1" applyBorder="1" applyAlignment="1">
      <alignment horizontal="center"/>
    </xf>
    <xf numFmtId="0" fontId="16" fillId="0" borderId="8" xfId="2" applyFont="1" applyBorder="1" applyAlignment="1">
      <alignment horizontal="center"/>
    </xf>
    <xf numFmtId="0" fontId="16" fillId="0" borderId="10" xfId="2" applyFont="1" applyBorder="1" applyAlignment="1">
      <alignment horizontal="center"/>
    </xf>
    <xf numFmtId="0" fontId="16" fillId="0" borderId="8" xfId="2" applyNumberFormat="1" applyFont="1" applyBorder="1" applyAlignment="1">
      <alignment horizontal="center"/>
    </xf>
    <xf numFmtId="0" fontId="16" fillId="0" borderId="10" xfId="2" applyNumberFormat="1" applyFont="1" applyBorder="1" applyAlignment="1">
      <alignment horizontal="center"/>
    </xf>
    <xf numFmtId="0" fontId="16" fillId="2" borderId="8" xfId="2" applyNumberFormat="1" applyFont="1" applyFill="1" applyBorder="1" applyAlignment="1">
      <alignment horizontal="center"/>
    </xf>
    <xf numFmtId="0" fontId="16" fillId="2" borderId="36" xfId="2" applyNumberFormat="1" applyFont="1" applyFill="1" applyBorder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9" xfId="2" applyFont="1" applyBorder="1" applyAlignment="1">
      <alignment horizontal="center"/>
    </xf>
    <xf numFmtId="0" fontId="16" fillId="0" borderId="36" xfId="2" applyNumberFormat="1" applyFont="1" applyBorder="1" applyAlignment="1">
      <alignment horizontal="center"/>
    </xf>
    <xf numFmtId="0" fontId="87" fillId="0" borderId="0" xfId="30" applyFont="1" applyAlignment="1">
      <alignment horizontal="center"/>
    </xf>
    <xf numFmtId="0" fontId="99" fillId="0" borderId="0" xfId="30" applyFont="1" applyAlignment="1">
      <alignment horizontal="center"/>
    </xf>
    <xf numFmtId="0" fontId="109" fillId="0" borderId="0" xfId="30" applyFont="1" applyAlignment="1">
      <alignment horizontal="center"/>
    </xf>
    <xf numFmtId="0" fontId="111" fillId="0" borderId="11" xfId="30" applyFont="1" applyBorder="1" applyAlignment="1">
      <alignment horizontal="center" vertical="center"/>
    </xf>
    <xf numFmtId="0" fontId="111" fillId="0" borderId="12" xfId="30" applyFont="1" applyBorder="1" applyAlignment="1">
      <alignment horizontal="center" vertical="center"/>
    </xf>
    <xf numFmtId="0" fontId="111" fillId="0" borderId="1" xfId="30" applyFont="1" applyBorder="1" applyAlignment="1">
      <alignment horizontal="center" vertical="center"/>
    </xf>
    <xf numFmtId="0" fontId="111" fillId="0" borderId="3" xfId="30" applyFont="1" applyBorder="1" applyAlignment="1">
      <alignment horizontal="center" vertical="center"/>
    </xf>
    <xf numFmtId="0" fontId="111" fillId="0" borderId="13" xfId="30" applyFont="1" applyBorder="1" applyAlignment="1">
      <alignment horizontal="center" vertical="center"/>
    </xf>
    <xf numFmtId="0" fontId="111" fillId="0" borderId="14" xfId="30" applyFont="1" applyBorder="1" applyAlignment="1">
      <alignment horizontal="center" vertical="center"/>
    </xf>
    <xf numFmtId="0" fontId="111" fillId="0" borderId="8" xfId="30" applyFont="1" applyBorder="1" applyAlignment="1">
      <alignment horizontal="center"/>
    </xf>
    <xf numFmtId="0" fontId="111" fillId="0" borderId="9" xfId="30" applyFont="1" applyBorder="1" applyAlignment="1">
      <alignment horizontal="center"/>
    </xf>
    <xf numFmtId="0" fontId="111" fillId="0" borderId="10" xfId="30" applyFont="1" applyBorder="1" applyAlignment="1">
      <alignment horizontal="center"/>
    </xf>
    <xf numFmtId="0" fontId="6" fillId="0" borderId="11" xfId="30" applyFont="1" applyBorder="1" applyAlignment="1">
      <alignment horizontal="center" vertical="center"/>
    </xf>
    <xf numFmtId="0" fontId="6" fillId="0" borderId="12" xfId="30" applyFont="1" applyBorder="1" applyAlignment="1">
      <alignment horizontal="center" vertical="center"/>
    </xf>
    <xf numFmtId="0" fontId="6" fillId="0" borderId="1" xfId="30" applyFont="1" applyBorder="1" applyAlignment="1">
      <alignment horizontal="center" vertical="center"/>
    </xf>
    <xf numFmtId="0" fontId="6" fillId="0" borderId="3" xfId="30" applyFont="1" applyBorder="1" applyAlignment="1">
      <alignment horizontal="center" vertical="center"/>
    </xf>
    <xf numFmtId="0" fontId="6" fillId="0" borderId="13" xfId="30" applyFont="1" applyBorder="1" applyAlignment="1">
      <alignment horizontal="center" vertical="center"/>
    </xf>
    <xf numFmtId="0" fontId="6" fillId="0" borderId="14" xfId="30" applyFont="1" applyBorder="1" applyAlignment="1">
      <alignment horizontal="center" vertical="center"/>
    </xf>
    <xf numFmtId="0" fontId="6" fillId="0" borderId="8" xfId="30" applyFont="1" applyBorder="1" applyAlignment="1">
      <alignment horizontal="center"/>
    </xf>
    <xf numFmtId="0" fontId="6" fillId="0" borderId="9" xfId="30" applyFont="1" applyBorder="1" applyAlignment="1">
      <alignment horizontal="center"/>
    </xf>
    <xf numFmtId="0" fontId="6" fillId="0" borderId="10" xfId="30" applyFont="1" applyBorder="1" applyAlignment="1">
      <alignment horizontal="center"/>
    </xf>
    <xf numFmtId="0" fontId="117" fillId="0" borderId="0" xfId="32" applyFont="1" applyAlignment="1">
      <alignment horizontal="center"/>
    </xf>
    <xf numFmtId="169" fontId="117" fillId="0" borderId="0" xfId="32" applyNumberFormat="1" applyFont="1" applyAlignment="1">
      <alignment horizontal="center"/>
    </xf>
    <xf numFmtId="0" fontId="117" fillId="0" borderId="0" xfId="32" applyFont="1" applyBorder="1" applyAlignment="1">
      <alignment horizontal="center"/>
    </xf>
    <xf numFmtId="169" fontId="117" fillId="0" borderId="0" xfId="32" applyNumberFormat="1" applyFont="1" applyBorder="1" applyAlignment="1">
      <alignment horizontal="center"/>
    </xf>
    <xf numFmtId="169" fontId="117" fillId="0" borderId="8" xfId="32" applyNumberFormat="1" applyFont="1" applyBorder="1" applyAlignment="1">
      <alignment horizontal="center"/>
    </xf>
    <xf numFmtId="0" fontId="117" fillId="0" borderId="9" xfId="32" applyFont="1" applyBorder="1" applyAlignment="1">
      <alignment horizontal="center"/>
    </xf>
    <xf numFmtId="169" fontId="117" fillId="0" borderId="9" xfId="32" applyNumberFormat="1" applyFont="1" applyBorder="1" applyAlignment="1">
      <alignment horizontal="center"/>
    </xf>
    <xf numFmtId="0" fontId="117" fillId="0" borderId="10" xfId="32" applyFont="1" applyBorder="1" applyAlignment="1">
      <alignment horizontal="center"/>
    </xf>
    <xf numFmtId="0" fontId="117" fillId="0" borderId="13" xfId="32" applyFont="1" applyBorder="1" applyAlignment="1">
      <alignment horizontal="center"/>
    </xf>
    <xf numFmtId="0" fontId="117" fillId="0" borderId="14" xfId="32" applyFont="1" applyBorder="1" applyAlignment="1">
      <alignment horizontal="center"/>
    </xf>
    <xf numFmtId="0" fontId="65" fillId="0" borderId="4" xfId="20" applyFont="1" applyBorder="1" applyAlignment="1">
      <alignment vertical="center"/>
    </xf>
    <xf numFmtId="0" fontId="65" fillId="0" borderId="4" xfId="20" applyFont="1" applyBorder="1" applyAlignment="1">
      <alignment horizontal="center" vertical="center"/>
    </xf>
    <xf numFmtId="0" fontId="65" fillId="0" borderId="1" xfId="20" applyFont="1" applyBorder="1" applyAlignment="1">
      <alignment horizontal="center" vertical="center"/>
    </xf>
    <xf numFmtId="0" fontId="65" fillId="0" borderId="3" xfId="20" applyFont="1" applyBorder="1" applyAlignment="1">
      <alignment horizontal="center" vertical="center"/>
    </xf>
    <xf numFmtId="0" fontId="65" fillId="0" borderId="13" xfId="20" applyFont="1" applyBorder="1" applyAlignment="1">
      <alignment horizontal="center" vertical="center"/>
    </xf>
    <xf numFmtId="0" fontId="65" fillId="0" borderId="14" xfId="20" applyFont="1" applyBorder="1" applyAlignment="1">
      <alignment horizontal="center" vertical="center"/>
    </xf>
    <xf numFmtId="0" fontId="65" fillId="0" borderId="5" xfId="20" applyFont="1" applyBorder="1" applyAlignment="1">
      <alignment horizontal="center" vertical="center"/>
    </xf>
    <xf numFmtId="0" fontId="65" fillId="0" borderId="7" xfId="20" applyFont="1" applyBorder="1" applyAlignment="1">
      <alignment horizontal="center" vertical="center"/>
    </xf>
    <xf numFmtId="0" fontId="4" fillId="0" borderId="4" xfId="20" applyBorder="1" applyAlignment="1">
      <alignment vertical="center"/>
    </xf>
    <xf numFmtId="0" fontId="4" fillId="0" borderId="4" xfId="20" applyBorder="1" applyAlignment="1">
      <alignment horizontal="center"/>
    </xf>
    <xf numFmtId="0" fontId="65" fillId="0" borderId="4" xfId="20" applyFont="1" applyBorder="1" applyAlignment="1">
      <alignment horizontal="center"/>
    </xf>
    <xf numFmtId="0" fontId="44" fillId="0" borderId="0" xfId="20" applyFont="1" applyAlignment="1">
      <alignment horizontal="center"/>
    </xf>
    <xf numFmtId="0" fontId="4" fillId="0" borderId="0" xfId="20" applyAlignment="1">
      <alignment horizontal="center"/>
    </xf>
    <xf numFmtId="0" fontId="4" fillId="0" borderId="4" xfId="20" applyFont="1" applyBorder="1" applyAlignment="1">
      <alignment horizontal="center"/>
    </xf>
    <xf numFmtId="0" fontId="4" fillId="0" borderId="4" xfId="20" applyFont="1" applyBorder="1" applyAlignment="1">
      <alignment horizontal="left"/>
    </xf>
    <xf numFmtId="0" fontId="95" fillId="0" borderId="0" xfId="24" applyFont="1" applyAlignment="1">
      <alignment horizontal="center"/>
    </xf>
    <xf numFmtId="0" fontId="97" fillId="0" borderId="11" xfId="24" applyFont="1" applyBorder="1" applyAlignment="1">
      <alignment horizontal="center" vertical="center"/>
    </xf>
    <xf numFmtId="0" fontId="97" fillId="0" borderId="12" xfId="24" applyFont="1" applyBorder="1" applyAlignment="1">
      <alignment horizontal="center" vertical="center"/>
    </xf>
    <xf numFmtId="0" fontId="97" fillId="0" borderId="1" xfId="24" applyFont="1" applyBorder="1" applyAlignment="1">
      <alignment horizontal="center" vertical="center"/>
    </xf>
    <xf numFmtId="0" fontId="97" fillId="0" borderId="3" xfId="24" applyFont="1" applyBorder="1" applyAlignment="1">
      <alignment horizontal="center" vertical="center"/>
    </xf>
    <xf numFmtId="0" fontId="97" fillId="0" borderId="13" xfId="24" applyFont="1" applyBorder="1" applyAlignment="1">
      <alignment horizontal="center" vertical="center"/>
    </xf>
    <xf numFmtId="0" fontId="97" fillId="0" borderId="14" xfId="24" applyFont="1" applyBorder="1" applyAlignment="1">
      <alignment horizontal="center" vertical="center"/>
    </xf>
    <xf numFmtId="0" fontId="97" fillId="0" borderId="8" xfId="24" applyFont="1" applyBorder="1" applyAlignment="1">
      <alignment horizontal="center"/>
    </xf>
    <xf numFmtId="0" fontId="97" fillId="0" borderId="9" xfId="24" applyFont="1" applyBorder="1" applyAlignment="1">
      <alignment horizontal="center"/>
    </xf>
    <xf numFmtId="0" fontId="97" fillId="0" borderId="10" xfId="24" applyFont="1" applyBorder="1" applyAlignment="1">
      <alignment horizontal="center"/>
    </xf>
    <xf numFmtId="0" fontId="6" fillId="0" borderId="6" xfId="24" applyFont="1" applyBorder="1" applyAlignment="1">
      <alignment horizontal="center"/>
    </xf>
    <xf numFmtId="0" fontId="3" fillId="0" borderId="0" xfId="24" applyAlignment="1">
      <alignment horizontal="center"/>
    </xf>
    <xf numFmtId="0" fontId="95" fillId="0" borderId="0" xfId="24" applyFont="1" applyAlignment="1">
      <alignment horizontal="center" vertical="center"/>
    </xf>
    <xf numFmtId="0" fontId="45" fillId="0" borderId="0" xfId="24" applyFont="1" applyAlignment="1"/>
    <xf numFmtId="0" fontId="40" fillId="0" borderId="1" xfId="24" applyFont="1" applyBorder="1" applyAlignment="1">
      <alignment horizontal="left" wrapText="1"/>
    </xf>
    <xf numFmtId="0" fontId="40" fillId="0" borderId="2" xfId="24" applyFont="1" applyBorder="1" applyAlignment="1">
      <alignment horizontal="left" wrapText="1"/>
    </xf>
    <xf numFmtId="0" fontId="40" fillId="0" borderId="3" xfId="24" applyFont="1" applyBorder="1" applyAlignment="1">
      <alignment horizontal="left" wrapText="1"/>
    </xf>
    <xf numFmtId="0" fontId="40" fillId="0" borderId="5" xfId="24" applyFont="1" applyBorder="1" applyAlignment="1">
      <alignment horizontal="left" wrapText="1"/>
    </xf>
    <xf numFmtId="0" fontId="40" fillId="0" borderId="6" xfId="24" applyFont="1" applyBorder="1" applyAlignment="1">
      <alignment horizontal="left" wrapText="1"/>
    </xf>
    <xf numFmtId="0" fontId="40" fillId="0" borderId="7" xfId="24" applyFont="1" applyBorder="1" applyAlignment="1">
      <alignment horizontal="left" wrapText="1"/>
    </xf>
    <xf numFmtId="0" fontId="40" fillId="0" borderId="8" xfId="24" applyFont="1" applyBorder="1" applyAlignment="1">
      <alignment horizontal="left"/>
    </xf>
    <xf numFmtId="0" fontId="40" fillId="0" borderId="9" xfId="24" applyFont="1" applyBorder="1" applyAlignment="1">
      <alignment horizontal="left"/>
    </xf>
    <xf numFmtId="0" fontId="40" fillId="0" borderId="10" xfId="24" applyFont="1" applyBorder="1" applyAlignment="1">
      <alignment horizontal="left"/>
    </xf>
    <xf numFmtId="0" fontId="40" fillId="0" borderId="4" xfId="24" applyFont="1" applyBorder="1" applyAlignment="1">
      <alignment horizontal="left" vertical="top" wrapText="1"/>
    </xf>
    <xf numFmtId="0" fontId="40" fillId="0" borderId="8" xfId="24" applyFont="1" applyBorder="1" applyAlignment="1">
      <alignment horizontal="left" vertical="center"/>
    </xf>
    <xf numFmtId="0" fontId="40" fillId="0" borderId="10" xfId="24" applyFont="1" applyBorder="1" applyAlignment="1">
      <alignment horizontal="left" vertical="center"/>
    </xf>
    <xf numFmtId="0" fontId="40" fillId="0" borderId="4" xfId="24" applyFont="1" applyBorder="1" applyAlignment="1">
      <alignment horizontal="left" vertical="center"/>
    </xf>
    <xf numFmtId="0" fontId="40" fillId="0" borderId="4" xfId="24" applyFont="1" applyBorder="1" applyAlignment="1">
      <alignment horizontal="center" vertical="center"/>
    </xf>
    <xf numFmtId="0" fontId="94" fillId="0" borderId="0" xfId="24" applyFont="1" applyBorder="1" applyAlignment="1">
      <alignment horizontal="center"/>
    </xf>
    <xf numFmtId="164" fontId="3" fillId="0" borderId="0" xfId="24" applyNumberFormat="1" applyAlignment="1">
      <alignment horizontal="center"/>
    </xf>
    <xf numFmtId="0" fontId="97" fillId="11" borderId="8" xfId="24" applyFont="1" applyFill="1" applyBorder="1" applyAlignment="1">
      <alignment horizontal="left"/>
    </xf>
    <xf numFmtId="0" fontId="97" fillId="11" borderId="9" xfId="24" applyFont="1" applyFill="1" applyBorder="1" applyAlignment="1">
      <alignment horizontal="left"/>
    </xf>
    <xf numFmtId="0" fontId="97" fillId="11" borderId="10" xfId="24" applyFont="1" applyFill="1" applyBorder="1" applyAlignment="1">
      <alignment horizontal="left"/>
    </xf>
    <xf numFmtId="164" fontId="3" fillId="0" borderId="0" xfId="24" applyNumberFormat="1" applyBorder="1" applyAlignment="1">
      <alignment horizontal="center"/>
    </xf>
    <xf numFmtId="0" fontId="3" fillId="0" borderId="0" xfId="24" applyBorder="1" applyAlignment="1">
      <alignment horizontal="center"/>
    </xf>
    <xf numFmtId="0" fontId="95" fillId="0" borderId="8" xfId="24" applyFont="1" applyBorder="1" applyAlignment="1">
      <alignment horizontal="center" vertical="center"/>
    </xf>
    <xf numFmtId="0" fontId="95" fillId="0" borderId="9" xfId="24" applyFont="1" applyBorder="1" applyAlignment="1">
      <alignment horizontal="center" vertical="center"/>
    </xf>
    <xf numFmtId="164" fontId="44" fillId="0" borderId="0" xfId="24" applyNumberFormat="1" applyFont="1" applyBorder="1" applyAlignment="1">
      <alignment horizontal="center"/>
    </xf>
    <xf numFmtId="0" fontId="44" fillId="0" borderId="0" xfId="24" applyFont="1" applyBorder="1" applyAlignment="1">
      <alignment horizontal="center"/>
    </xf>
    <xf numFmtId="0" fontId="97" fillId="11" borderId="8" xfId="24" applyFont="1" applyFill="1" applyBorder="1" applyAlignment="1">
      <alignment horizontal="left" vertical="center"/>
    </xf>
    <xf numFmtId="0" fontId="97" fillId="11" borderId="9" xfId="24" applyFont="1" applyFill="1" applyBorder="1" applyAlignment="1">
      <alignment horizontal="left" vertical="center"/>
    </xf>
    <xf numFmtId="0" fontId="97" fillId="11" borderId="10" xfId="24" applyFont="1" applyFill="1" applyBorder="1" applyAlignment="1">
      <alignment horizontal="left" vertical="center"/>
    </xf>
    <xf numFmtId="0" fontId="95" fillId="0" borderId="10" xfId="24" applyFont="1" applyBorder="1" applyAlignment="1">
      <alignment horizontal="center" vertical="center"/>
    </xf>
    <xf numFmtId="164" fontId="44" fillId="0" borderId="0" xfId="24" applyNumberFormat="1" applyFont="1" applyAlignment="1">
      <alignment horizontal="center"/>
    </xf>
    <xf numFmtId="0" fontId="102" fillId="0" borderId="8" xfId="24" applyFont="1" applyBorder="1" applyAlignment="1">
      <alignment horizontal="center"/>
    </xf>
    <xf numFmtId="0" fontId="102" fillId="0" borderId="9" xfId="24" applyFont="1" applyBorder="1" applyAlignment="1">
      <alignment horizontal="center"/>
    </xf>
    <xf numFmtId="0" fontId="102" fillId="0" borderId="10" xfId="24" applyFont="1" applyBorder="1" applyAlignment="1">
      <alignment horizontal="center"/>
    </xf>
    <xf numFmtId="0" fontId="41" fillId="0" borderId="31" xfId="20" applyFont="1" applyBorder="1" applyAlignment="1">
      <alignment vertical="center" wrapText="1"/>
    </xf>
    <xf numFmtId="0" fontId="41" fillId="0" borderId="0" xfId="20" applyFont="1" applyBorder="1" applyAlignment="1">
      <alignment vertical="center" wrapText="1"/>
    </xf>
    <xf numFmtId="0" fontId="41" fillId="0" borderId="30" xfId="20" applyFont="1" applyBorder="1" applyAlignment="1">
      <alignment vertical="center" wrapText="1"/>
    </xf>
    <xf numFmtId="0" fontId="56" fillId="0" borderId="23" xfId="20" applyFont="1" applyBorder="1" applyAlignment="1">
      <alignment vertical="center" wrapText="1"/>
    </xf>
    <xf numFmtId="0" fontId="56" fillId="0" borderId="24" xfId="20" applyFont="1" applyBorder="1" applyAlignment="1">
      <alignment vertical="center" wrapText="1"/>
    </xf>
    <xf numFmtId="0" fontId="56" fillId="0" borderId="25" xfId="20" applyFont="1" applyBorder="1" applyAlignment="1">
      <alignment vertical="center" wrapText="1"/>
    </xf>
    <xf numFmtId="0" fontId="56" fillId="0" borderId="32" xfId="20" applyFont="1" applyBorder="1" applyAlignment="1">
      <alignment horizontal="center" vertical="center" wrapText="1"/>
    </xf>
    <xf numFmtId="0" fontId="56" fillId="0" borderId="26" xfId="20" applyFont="1" applyBorder="1" applyAlignment="1">
      <alignment horizontal="center" vertical="center" wrapText="1"/>
    </xf>
    <xf numFmtId="0" fontId="56" fillId="0" borderId="27" xfId="20" applyFont="1" applyBorder="1" applyAlignment="1">
      <alignment horizontal="center" vertical="center" wrapText="1"/>
    </xf>
    <xf numFmtId="0" fontId="44" fillId="0" borderId="32" xfId="20" applyFont="1" applyBorder="1" applyAlignment="1">
      <alignment vertical="center" wrapText="1"/>
    </xf>
    <xf numFmtId="0" fontId="44" fillId="0" borderId="26" xfId="20" applyFont="1" applyBorder="1" applyAlignment="1">
      <alignment vertical="center" wrapText="1"/>
    </xf>
    <xf numFmtId="0" fontId="56" fillId="0" borderId="20" xfId="20" applyFont="1" applyBorder="1" applyAlignment="1">
      <alignment vertical="center" wrapText="1"/>
    </xf>
    <xf numFmtId="0" fontId="56" fillId="0" borderId="21" xfId="20" applyFont="1" applyBorder="1" applyAlignment="1">
      <alignment vertical="center" wrapText="1"/>
    </xf>
    <xf numFmtId="0" fontId="56" fillId="0" borderId="22" xfId="20" applyFont="1" applyBorder="1" applyAlignment="1">
      <alignment vertical="center" wrapText="1"/>
    </xf>
    <xf numFmtId="0" fontId="56" fillId="0" borderId="33" xfId="20" applyFont="1" applyBorder="1" applyAlignment="1">
      <alignment horizontal="center" vertical="center" wrapText="1"/>
    </xf>
    <xf numFmtId="0" fontId="56" fillId="0" borderId="29" xfId="20" applyFont="1" applyBorder="1" applyAlignment="1">
      <alignment horizontal="center" vertical="center" wrapText="1"/>
    </xf>
    <xf numFmtId="0" fontId="56" fillId="0" borderId="28" xfId="20" applyFont="1" applyBorder="1" applyAlignment="1">
      <alignment horizontal="center" vertical="center" wrapText="1"/>
    </xf>
    <xf numFmtId="0" fontId="56" fillId="0" borderId="20" xfId="20" applyFont="1" applyBorder="1" applyAlignment="1">
      <alignment horizontal="center" vertical="center" wrapText="1"/>
    </xf>
    <xf numFmtId="0" fontId="56" fillId="0" borderId="22" xfId="20" applyFont="1" applyBorder="1" applyAlignment="1">
      <alignment horizontal="center" vertical="center" wrapText="1"/>
    </xf>
    <xf numFmtId="0" fontId="56" fillId="0" borderId="31" xfId="20" applyFont="1" applyBorder="1" applyAlignment="1">
      <alignment horizontal="center" vertical="center" wrapText="1"/>
    </xf>
    <xf numFmtId="0" fontId="56" fillId="0" borderId="30" xfId="20" applyFont="1" applyBorder="1" applyAlignment="1">
      <alignment horizontal="center" vertical="center" wrapText="1"/>
    </xf>
    <xf numFmtId="0" fontId="56" fillId="0" borderId="23" xfId="20" applyFont="1" applyBorder="1" applyAlignment="1">
      <alignment horizontal="center" vertical="center" wrapText="1"/>
    </xf>
    <xf numFmtId="0" fontId="56" fillId="0" borderId="25" xfId="20" applyFont="1" applyBorder="1" applyAlignment="1">
      <alignment horizontal="center" vertical="center" wrapText="1"/>
    </xf>
    <xf numFmtId="0" fontId="56" fillId="0" borderId="32" xfId="20" applyFont="1" applyBorder="1" applyAlignment="1">
      <alignment vertical="center" wrapText="1"/>
    </xf>
    <xf numFmtId="0" fontId="56" fillId="0" borderId="27" xfId="20" applyFont="1" applyBorder="1" applyAlignment="1">
      <alignment vertical="center" wrapText="1"/>
    </xf>
    <xf numFmtId="0" fontId="56" fillId="0" borderId="26" xfId="20" applyFont="1" applyBorder="1" applyAlignment="1">
      <alignment vertical="center" wrapText="1"/>
    </xf>
    <xf numFmtId="0" fontId="43" fillId="0" borderId="0" xfId="20" applyFont="1" applyAlignment="1">
      <alignment horizontal="center" vertical="center"/>
    </xf>
    <xf numFmtId="0" fontId="10" fillId="0" borderId="0" xfId="20" applyFont="1" applyAlignment="1">
      <alignment horizontal="center" vertical="center"/>
    </xf>
    <xf numFmtId="0" fontId="41" fillId="0" borderId="13" xfId="20" applyFont="1" applyBorder="1" applyAlignment="1">
      <alignment vertical="center" wrapText="1"/>
    </xf>
    <xf numFmtId="0" fontId="41" fillId="0" borderId="14" xfId="20" applyFont="1" applyBorder="1" applyAlignment="1">
      <alignment vertical="center" wrapText="1"/>
    </xf>
    <xf numFmtId="0" fontId="41" fillId="0" borderId="0" xfId="20" applyFont="1" applyBorder="1" applyAlignment="1">
      <alignment horizontal="center" vertical="center"/>
    </xf>
    <xf numFmtId="0" fontId="41" fillId="0" borderId="6" xfId="20" applyFont="1" applyBorder="1" applyAlignment="1">
      <alignment horizontal="center" vertical="center" wrapText="1"/>
    </xf>
    <xf numFmtId="0" fontId="56" fillId="0" borderId="4" xfId="20" applyFont="1" applyBorder="1" applyAlignment="1">
      <alignment horizontal="center" vertical="center" wrapText="1"/>
    </xf>
    <xf numFmtId="0" fontId="43" fillId="0" borderId="0" xfId="20" applyFont="1" applyAlignment="1">
      <alignment horizontal="center" vertical="center" wrapText="1"/>
    </xf>
    <xf numFmtId="0" fontId="10" fillId="0" borderId="0" xfId="20" applyFont="1" applyAlignment="1">
      <alignment horizontal="center" vertical="center" wrapText="1"/>
    </xf>
    <xf numFmtId="0" fontId="56" fillId="0" borderId="4" xfId="20" applyFont="1" applyBorder="1" applyAlignment="1">
      <alignment vertical="center" wrapText="1"/>
    </xf>
    <xf numFmtId="0" fontId="56" fillId="0" borderId="8" xfId="20" applyFont="1" applyBorder="1" applyAlignment="1">
      <alignment horizontal="center" vertical="center" wrapText="1"/>
    </xf>
    <xf numFmtId="0" fontId="56" fillId="0" borderId="9" xfId="20" applyFont="1" applyBorder="1" applyAlignment="1">
      <alignment horizontal="center" vertical="center" wrapText="1"/>
    </xf>
    <xf numFmtId="0" fontId="56" fillId="0" borderId="10" xfId="20" applyFont="1" applyBorder="1" applyAlignment="1">
      <alignment horizontal="center" vertical="center" wrapText="1"/>
    </xf>
    <xf numFmtId="0" fontId="83" fillId="0" borderId="0" xfId="2" applyFont="1" applyBorder="1" applyAlignment="1">
      <alignment horizontal="center"/>
    </xf>
    <xf numFmtId="0" fontId="81" fillId="0" borderId="2" xfId="2" applyFont="1" applyBorder="1" applyAlignment="1">
      <alignment horizontal="center"/>
    </xf>
    <xf numFmtId="0" fontId="84" fillId="0" borderId="2" xfId="2" applyFont="1" applyBorder="1" applyAlignment="1">
      <alignment horizontal="center"/>
    </xf>
    <xf numFmtId="0" fontId="16" fillId="0" borderId="0" xfId="22" applyFont="1" applyAlignment="1">
      <alignment horizontal="center"/>
    </xf>
    <xf numFmtId="0" fontId="16" fillId="0" borderId="0" xfId="22" applyFont="1" applyBorder="1" applyAlignment="1">
      <alignment horizontal="center"/>
    </xf>
    <xf numFmtId="0" fontId="16" fillId="0" borderId="8" xfId="22" applyFont="1" applyBorder="1" applyAlignment="1">
      <alignment horizontal="center"/>
    </xf>
    <xf numFmtId="0" fontId="16" fillId="0" borderId="9" xfId="22" applyFont="1" applyBorder="1" applyAlignment="1">
      <alignment horizontal="center"/>
    </xf>
    <xf numFmtId="0" fontId="16" fillId="0" borderId="10" xfId="22" applyFont="1" applyBorder="1" applyAlignment="1">
      <alignment horizontal="center"/>
    </xf>
    <xf numFmtId="0" fontId="16" fillId="0" borderId="13" xfId="22" applyFont="1" applyBorder="1" applyAlignment="1">
      <alignment horizontal="center"/>
    </xf>
    <xf numFmtId="0" fontId="16" fillId="0" borderId="14" xfId="22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0" xfId="0" applyFont="1" applyFill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0" fillId="0" borderId="0" xfId="18" applyFont="1" applyBorder="1" applyAlignment="1">
      <alignment horizontal="center"/>
    </xf>
    <xf numFmtId="0" fontId="51" fillId="0" borderId="2" xfId="18" applyFont="1" applyBorder="1" applyAlignment="1">
      <alignment horizontal="center"/>
    </xf>
    <xf numFmtId="0" fontId="16" fillId="0" borderId="0" xfId="18" applyFont="1" applyAlignment="1">
      <alignment horizontal="center"/>
    </xf>
    <xf numFmtId="0" fontId="16" fillId="0" borderId="0" xfId="18" applyFont="1" applyBorder="1" applyAlignment="1">
      <alignment horizontal="center"/>
    </xf>
    <xf numFmtId="0" fontId="16" fillId="0" borderId="8" xfId="18" applyFont="1" applyBorder="1" applyAlignment="1">
      <alignment horizontal="center"/>
    </xf>
    <xf numFmtId="0" fontId="16" fillId="0" borderId="9" xfId="18" applyFont="1" applyBorder="1" applyAlignment="1">
      <alignment horizontal="center"/>
    </xf>
    <xf numFmtId="0" fontId="16" fillId="0" borderId="10" xfId="18" applyFont="1" applyBorder="1" applyAlignment="1">
      <alignment horizontal="center"/>
    </xf>
    <xf numFmtId="0" fontId="16" fillId="0" borderId="13" xfId="18" applyFont="1" applyBorder="1" applyAlignment="1">
      <alignment horizontal="center"/>
    </xf>
    <xf numFmtId="0" fontId="16" fillId="0" borderId="14" xfId="18" applyFont="1" applyBorder="1" applyAlignment="1">
      <alignment horizontal="center"/>
    </xf>
    <xf numFmtId="0" fontId="35" fillId="0" borderId="20" xfId="0" applyFont="1" applyBorder="1" applyAlignment="1">
      <alignment vertical="center" wrapText="1"/>
    </xf>
    <xf numFmtId="0" fontId="35" fillId="0" borderId="21" xfId="0" applyFont="1" applyBorder="1" applyAlignment="1">
      <alignment vertical="center" wrapText="1"/>
    </xf>
    <xf numFmtId="0" fontId="35" fillId="0" borderId="22" xfId="0" applyFont="1" applyBorder="1" applyAlignment="1">
      <alignment vertical="center" wrapText="1"/>
    </xf>
    <xf numFmtId="0" fontId="43" fillId="0" borderId="31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0" fillId="0" borderId="32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6" fillId="0" borderId="23" xfId="0" applyFont="1" applyBorder="1" applyAlignment="1">
      <alignment vertical="center" wrapText="1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32" xfId="0" applyFont="1" applyBorder="1" applyAlignment="1">
      <alignment vertical="center" wrapText="1"/>
    </xf>
    <xf numFmtId="0" fontId="36" fillId="0" borderId="27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164" fontId="36" fillId="0" borderId="33" xfId="1" applyFont="1" applyBorder="1" applyAlignment="1">
      <alignment horizontal="center" vertical="center" wrapText="1"/>
    </xf>
    <xf numFmtId="164" fontId="36" fillId="0" borderId="29" xfId="1" applyFont="1" applyBorder="1" applyAlignment="1">
      <alignment horizontal="center" vertical="center" wrapText="1"/>
    </xf>
    <xf numFmtId="164" fontId="36" fillId="0" borderId="28" xfId="1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20" xfId="0" applyFont="1" applyBorder="1" applyAlignment="1">
      <alignment vertical="center" wrapText="1"/>
    </xf>
    <xf numFmtId="0" fontId="36" fillId="0" borderId="21" xfId="0" applyFont="1" applyBorder="1" applyAlignment="1">
      <alignment vertical="center" wrapText="1"/>
    </xf>
    <xf numFmtId="0" fontId="36" fillId="0" borderId="22" xfId="0" applyFont="1" applyBorder="1" applyAlignment="1">
      <alignment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35" fillId="0" borderId="31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56" fillId="0" borderId="11" xfId="13" applyFont="1" applyBorder="1" applyAlignment="1">
      <alignment horizontal="center" vertical="center"/>
    </xf>
    <xf numFmtId="0" fontId="56" fillId="0" borderId="12" xfId="13" applyFont="1" applyBorder="1" applyAlignment="1">
      <alignment horizontal="center" vertical="center"/>
    </xf>
    <xf numFmtId="0" fontId="56" fillId="0" borderId="15" xfId="13" applyFont="1" applyBorder="1" applyAlignment="1">
      <alignment horizontal="center" vertical="center"/>
    </xf>
    <xf numFmtId="0" fontId="56" fillId="0" borderId="1" xfId="13" applyFont="1" applyBorder="1" applyAlignment="1">
      <alignment horizontal="center" vertical="center"/>
    </xf>
    <xf numFmtId="0" fontId="56" fillId="0" borderId="3" xfId="13" applyFont="1" applyBorder="1" applyAlignment="1">
      <alignment horizontal="center" vertical="center"/>
    </xf>
    <xf numFmtId="0" fontId="56" fillId="0" borderId="13" xfId="13" applyFont="1" applyBorder="1" applyAlignment="1">
      <alignment horizontal="center" vertical="center"/>
    </xf>
    <xf numFmtId="0" fontId="56" fillId="0" borderId="14" xfId="13" applyFont="1" applyBorder="1" applyAlignment="1">
      <alignment horizontal="center" vertical="center"/>
    </xf>
    <xf numFmtId="0" fontId="56" fillId="0" borderId="5" xfId="13" applyFont="1" applyBorder="1" applyAlignment="1">
      <alignment horizontal="center" vertical="center"/>
    </xf>
    <xf numFmtId="0" fontId="56" fillId="0" borderId="7" xfId="13" applyFont="1" applyBorder="1" applyAlignment="1">
      <alignment horizontal="center" vertical="center"/>
    </xf>
    <xf numFmtId="0" fontId="56" fillId="0" borderId="8" xfId="13" applyFont="1" applyBorder="1" applyAlignment="1">
      <alignment horizontal="center"/>
    </xf>
    <xf numFmtId="0" fontId="56" fillId="0" borderId="9" xfId="13" applyFont="1" applyBorder="1" applyAlignment="1">
      <alignment horizontal="center"/>
    </xf>
    <xf numFmtId="0" fontId="56" fillId="0" borderId="10" xfId="13" applyFont="1" applyBorder="1" applyAlignment="1">
      <alignment horizontal="center"/>
    </xf>
    <xf numFmtId="0" fontId="56" fillId="0" borderId="8" xfId="13" applyFont="1" applyBorder="1" applyAlignment="1">
      <alignment horizontal="left"/>
    </xf>
    <xf numFmtId="0" fontId="56" fillId="0" borderId="9" xfId="13" applyFont="1" applyBorder="1" applyAlignment="1">
      <alignment horizontal="left"/>
    </xf>
    <xf numFmtId="0" fontId="56" fillId="0" borderId="10" xfId="13" applyFont="1" applyBorder="1" applyAlignment="1">
      <alignment horizontal="left"/>
    </xf>
    <xf numFmtId="0" fontId="6" fillId="0" borderId="0" xfId="13" applyFont="1" applyAlignment="1">
      <alignment horizontal="center"/>
    </xf>
    <xf numFmtId="0" fontId="5" fillId="0" borderId="0" xfId="13" applyAlignment="1">
      <alignment horizontal="center"/>
    </xf>
    <xf numFmtId="0" fontId="128" fillId="0" borderId="0" xfId="2" applyFont="1" applyBorder="1" applyAlignment="1">
      <alignment horizontal="center"/>
    </xf>
    <xf numFmtId="4" fontId="54" fillId="3" borderId="11" xfId="2" applyNumberFormat="1" applyFont="1" applyFill="1" applyBorder="1" applyAlignment="1">
      <alignment horizontal="center" vertical="center"/>
    </xf>
    <xf numFmtId="4" fontId="54" fillId="3" borderId="12" xfId="2" applyNumberFormat="1" applyFont="1" applyFill="1" applyBorder="1" applyAlignment="1">
      <alignment horizontal="center" vertical="center"/>
    </xf>
    <xf numFmtId="4" fontId="54" fillId="3" borderId="15" xfId="2" applyNumberFormat="1" applyFont="1" applyFill="1" applyBorder="1" applyAlignment="1">
      <alignment horizontal="center" vertical="center"/>
    </xf>
    <xf numFmtId="0" fontId="54" fillId="0" borderId="13" xfId="2" applyFont="1" applyBorder="1" applyAlignment="1">
      <alignment horizontal="center"/>
    </xf>
    <xf numFmtId="0" fontId="54" fillId="0" borderId="14" xfId="2" applyFont="1" applyBorder="1" applyAlignment="1">
      <alignment horizontal="center"/>
    </xf>
    <xf numFmtId="0" fontId="16" fillId="0" borderId="0" xfId="2" applyFont="1"/>
    <xf numFmtId="0" fontId="54" fillId="0" borderId="43" xfId="2" applyFont="1" applyBorder="1" applyAlignment="1">
      <alignment horizontal="left"/>
    </xf>
    <xf numFmtId="0" fontId="54" fillId="0" borderId="10" xfId="2" applyFont="1" applyBorder="1" applyAlignment="1">
      <alignment horizontal="left"/>
    </xf>
    <xf numFmtId="0" fontId="129" fillId="0" borderId="0" xfId="2" applyFont="1" applyBorder="1" applyAlignment="1">
      <alignment horizontal="center"/>
    </xf>
    <xf numFmtId="0" fontId="54" fillId="0" borderId="8" xfId="2" applyFont="1" applyBorder="1" applyAlignment="1">
      <alignment horizontal="center"/>
    </xf>
    <xf numFmtId="0" fontId="54" fillId="0" borderId="9" xfId="2" applyFont="1" applyBorder="1" applyAlignment="1">
      <alignment horizontal="center"/>
    </xf>
    <xf numFmtId="0" fontId="54" fillId="0" borderId="36" xfId="2" applyFont="1" applyBorder="1" applyAlignment="1">
      <alignment horizontal="center"/>
    </xf>
    <xf numFmtId="0" fontId="54" fillId="0" borderId="10" xfId="2" applyFont="1" applyBorder="1" applyAlignment="1">
      <alignment horizontal="center"/>
    </xf>
    <xf numFmtId="0" fontId="51" fillId="0" borderId="0" xfId="2" applyFont="1" applyBorder="1" applyAlignment="1">
      <alignment horizontal="center"/>
    </xf>
    <xf numFmtId="0" fontId="52" fillId="0" borderId="0" xfId="2" applyFont="1" applyBorder="1" applyAlignment="1">
      <alignment horizontal="center"/>
    </xf>
    <xf numFmtId="0" fontId="16" fillId="0" borderId="0" xfId="2" applyNumberFormat="1" applyFont="1"/>
    <xf numFmtId="0" fontId="124" fillId="0" borderId="0" xfId="2" applyFont="1" applyAlignment="1">
      <alignment horizontal="center"/>
    </xf>
    <xf numFmtId="0" fontId="124" fillId="0" borderId="0" xfId="2" applyFont="1" applyBorder="1" applyAlignment="1">
      <alignment horizontal="center"/>
    </xf>
    <xf numFmtId="0" fontId="123" fillId="0" borderId="0" xfId="2" applyFont="1" applyBorder="1" applyAlignment="1">
      <alignment horizontal="center"/>
    </xf>
    <xf numFmtId="0" fontId="16" fillId="0" borderId="0" xfId="34" applyFont="1" applyAlignment="1">
      <alignment horizontal="center"/>
    </xf>
    <xf numFmtId="0" fontId="16" fillId="0" borderId="0" xfId="34" applyFont="1" applyBorder="1" applyAlignment="1">
      <alignment horizontal="center"/>
    </xf>
    <xf numFmtId="0" fontId="16" fillId="0" borderId="8" xfId="34" applyFont="1" applyBorder="1" applyAlignment="1">
      <alignment horizontal="center"/>
    </xf>
    <xf numFmtId="0" fontId="16" fillId="0" borderId="9" xfId="34" applyFont="1" applyBorder="1" applyAlignment="1">
      <alignment horizontal="center"/>
    </xf>
    <xf numFmtId="0" fontId="16" fillId="0" borderId="10" xfId="34" applyFont="1" applyBorder="1" applyAlignment="1">
      <alignment horizontal="center"/>
    </xf>
    <xf numFmtId="0" fontId="16" fillId="0" borderId="13" xfId="34" applyFont="1" applyBorder="1" applyAlignment="1">
      <alignment horizontal="center"/>
    </xf>
    <xf numFmtId="0" fontId="16" fillId="0" borderId="14" xfId="34" applyFont="1" applyBorder="1" applyAlignment="1">
      <alignment horizontal="center"/>
    </xf>
    <xf numFmtId="0" fontId="30" fillId="0" borderId="2" xfId="2" applyFont="1" applyBorder="1" applyAlignment="1">
      <alignment horizontal="center"/>
    </xf>
    <xf numFmtId="0" fontId="31" fillId="0" borderId="0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5" fillId="0" borderId="10" xfId="2" applyFont="1" applyBorder="1" applyAlignment="1">
      <alignment horizontal="center"/>
    </xf>
    <xf numFmtId="0" fontId="15" fillId="0" borderId="13" xfId="2" applyFont="1" applyBorder="1" applyAlignment="1">
      <alignment horizontal="center"/>
    </xf>
    <xf numFmtId="0" fontId="15" fillId="0" borderId="14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29" fillId="0" borderId="8" xfId="2" applyNumberFormat="1" applyFont="1" applyBorder="1" applyAlignment="1">
      <alignment horizontal="right"/>
    </xf>
    <xf numFmtId="0" fontId="29" fillId="0" borderId="10" xfId="2" applyNumberFormat="1" applyFont="1" applyBorder="1" applyAlignment="1">
      <alignment horizontal="right"/>
    </xf>
    <xf numFmtId="0" fontId="29" fillId="0" borderId="8" xfId="2" applyFont="1" applyBorder="1" applyAlignment="1">
      <alignment horizontal="center"/>
    </xf>
    <xf numFmtId="0" fontId="29" fillId="0" borderId="9" xfId="2" applyFont="1" applyBorder="1" applyAlignment="1">
      <alignment horizontal="center"/>
    </xf>
    <xf numFmtId="0" fontId="29" fillId="0" borderId="10" xfId="2" applyFont="1" applyBorder="1" applyAlignment="1">
      <alignment horizontal="center"/>
    </xf>
    <xf numFmtId="0" fontId="29" fillId="0" borderId="13" xfId="2" applyFont="1" applyBorder="1" applyAlignment="1">
      <alignment horizontal="center"/>
    </xf>
    <xf numFmtId="0" fontId="29" fillId="0" borderId="14" xfId="2" applyFont="1" applyBorder="1" applyAlignment="1">
      <alignment horizontal="center"/>
    </xf>
    <xf numFmtId="0" fontId="82" fillId="0" borderId="8" xfId="2" applyFont="1" applyBorder="1" applyAlignment="1">
      <alignment horizontal="right"/>
    </xf>
    <xf numFmtId="0" fontId="82" fillId="0" borderId="10" xfId="2" applyFont="1" applyBorder="1" applyAlignment="1">
      <alignment horizontal="right"/>
    </xf>
    <xf numFmtId="0" fontId="29" fillId="0" borderId="1" xfId="2" applyFont="1" applyBorder="1" applyAlignment="1">
      <alignment horizontal="center" vertical="center"/>
    </xf>
    <xf numFmtId="0" fontId="29" fillId="0" borderId="3" xfId="2" applyFont="1" applyBorder="1" applyAlignment="1">
      <alignment horizontal="center" vertical="center"/>
    </xf>
    <xf numFmtId="0" fontId="29" fillId="0" borderId="13" xfId="2" applyFont="1" applyBorder="1" applyAlignment="1">
      <alignment horizontal="center" vertical="center"/>
    </xf>
    <xf numFmtId="0" fontId="29" fillId="0" borderId="14" xfId="2" applyFont="1" applyBorder="1" applyAlignment="1">
      <alignment horizontal="center" vertical="center"/>
    </xf>
    <xf numFmtId="0" fontId="29" fillId="0" borderId="5" xfId="2" applyFont="1" applyBorder="1" applyAlignment="1">
      <alignment horizontal="center" vertical="center"/>
    </xf>
    <xf numFmtId="0" fontId="29" fillId="0" borderId="7" xfId="2" applyFont="1" applyBorder="1" applyAlignment="1">
      <alignment horizontal="center" vertical="center"/>
    </xf>
    <xf numFmtId="0" fontId="59" fillId="0" borderId="8" xfId="20" applyFont="1" applyBorder="1" applyAlignment="1">
      <alignment horizontal="center"/>
    </xf>
    <xf numFmtId="0" fontId="59" fillId="0" borderId="10" xfId="20" applyFont="1" applyBorder="1" applyAlignment="1">
      <alignment horizontal="center"/>
    </xf>
    <xf numFmtId="4" fontId="44" fillId="0" borderId="8" xfId="20" applyNumberFormat="1" applyFont="1" applyBorder="1" applyAlignment="1">
      <alignment horizontal="center"/>
    </xf>
    <xf numFmtId="4" fontId="44" fillId="0" borderId="9" xfId="20" applyNumberFormat="1" applyFont="1" applyBorder="1" applyAlignment="1">
      <alignment horizontal="center"/>
    </xf>
    <xf numFmtId="4" fontId="44" fillId="0" borderId="10" xfId="20" applyNumberFormat="1" applyFont="1" applyBorder="1" applyAlignment="1">
      <alignment horizontal="center"/>
    </xf>
    <xf numFmtId="0" fontId="59" fillId="0" borderId="0" xfId="20" applyFont="1" applyAlignment="1">
      <alignment horizontal="center"/>
    </xf>
    <xf numFmtId="0" fontId="59" fillId="0" borderId="9" xfId="20" applyFont="1" applyBorder="1" applyAlignment="1">
      <alignment horizontal="center"/>
    </xf>
    <xf numFmtId="0" fontId="59" fillId="0" borderId="11" xfId="20" applyFont="1" applyBorder="1" applyAlignment="1">
      <alignment horizontal="center" vertical="center"/>
    </xf>
    <xf numFmtId="0" fontId="59" fillId="0" borderId="15" xfId="20" applyFont="1" applyBorder="1" applyAlignment="1">
      <alignment horizontal="center" vertical="center"/>
    </xf>
  </cellXfs>
  <cellStyles count="36">
    <cellStyle name="Comma" xfId="1" builtinId="3"/>
    <cellStyle name="Comma 2" xfId="17" xr:uid="{282BB249-88C0-44E9-AAB6-86EF0BFB7C33}"/>
    <cellStyle name="Comma 3" xfId="25" xr:uid="{74ADA03C-7FC0-468C-938F-CC26D19EF81C}"/>
    <cellStyle name="Comma 4" xfId="4" xr:uid="{EAED6421-ADE7-4513-869A-8E761A1B0CBA}"/>
    <cellStyle name="Comma 4 2" xfId="19" xr:uid="{18E9358B-C596-44A5-8003-C5721D2A9123}"/>
    <cellStyle name="Comma 4 3" xfId="23" xr:uid="{6636EE58-4AE8-4636-BD68-7ECE06FF0B9E}"/>
    <cellStyle name="Comma 4 4" xfId="33" xr:uid="{38FD6BF7-ABE1-4C54-898A-2FBD6D1C1639}"/>
    <cellStyle name="Comma 4 5" xfId="35" xr:uid="{D0576360-EF35-4DCB-B150-49EEBD924E7A}"/>
    <cellStyle name="Comma 5" xfId="6" xr:uid="{E68E6261-DA66-4C6D-B9CE-5BD31F19F6AC}"/>
    <cellStyle name="Comma 5 2" xfId="27" xr:uid="{245D1CA4-7591-4803-BD78-7BFBC3448162}"/>
    <cellStyle name="Comma 6" xfId="29" xr:uid="{DA71F242-B394-4896-9A2C-D103B29AF5DF}"/>
    <cellStyle name="Comma 7" xfId="7" xr:uid="{481DE84E-F42A-4254-BEC2-A5B16F659C3F}"/>
    <cellStyle name="Comma 8" xfId="31" xr:uid="{1ADB5F57-D5DD-48D7-891D-B1AE8ABAF5AD}"/>
    <cellStyle name="Normal" xfId="0" builtinId="0"/>
    <cellStyle name="Normal 10" xfId="13" xr:uid="{A9269FD8-1F80-45B0-BE4F-545B24B614D2}"/>
    <cellStyle name="Normal 11" xfId="14" xr:uid="{3F1FA9E5-F46D-4B79-851A-50F7F38B0A68}"/>
    <cellStyle name="Normal 12" xfId="20" xr:uid="{5AF0B036-FE4D-437A-94CA-5526A43F0B4A}"/>
    <cellStyle name="Normal 13" xfId="15" xr:uid="{847D948D-9AB0-46D0-940F-70C4EF9280D4}"/>
    <cellStyle name="Normal 14" xfId="24" xr:uid="{AFF2CACD-ED72-482A-BDAC-D51104206F37}"/>
    <cellStyle name="Normal 15" xfId="28" xr:uid="{9777D0E7-BBFC-410E-971E-6E1092DDEB1A}"/>
    <cellStyle name="Normal 16" xfId="30" xr:uid="{C5B56D37-B6DA-4F51-812F-96F5D8EFC29B}"/>
    <cellStyle name="Normal 2" xfId="2" xr:uid="{FD23EB2F-30DC-4DBC-A190-2EBDC3520472}"/>
    <cellStyle name="Normal 2 2" xfId="3" xr:uid="{35860F4D-1A84-4247-BD8D-78BD0112F254}"/>
    <cellStyle name="Normal 2 3" xfId="26" xr:uid="{7B2E58D3-B489-4FEF-AA92-F5DDD9FE1670}"/>
    <cellStyle name="Normal 3" xfId="5" xr:uid="{16988F46-7B19-45F9-8B1E-A96BBB8E19E3}"/>
    <cellStyle name="Normal 3 2" xfId="18" xr:uid="{DDF635DA-A9C6-447B-8AC1-0919943C29A4}"/>
    <cellStyle name="Normal 3 3" xfId="22" xr:uid="{F42C3A1F-7E5D-4007-84AB-CBAD8E56B506}"/>
    <cellStyle name="Normal 3 4" xfId="32" xr:uid="{784D5DBB-74D2-4804-9767-4567FEB801DB}"/>
    <cellStyle name="Normal 3 5" xfId="34" xr:uid="{37C7D101-5E52-4ECB-BEB4-565D085288BF}"/>
    <cellStyle name="Normal 4" xfId="8" xr:uid="{9E4798A7-0279-474E-A958-16BCFEA60351}"/>
    <cellStyle name="Normal 5" xfId="12" xr:uid="{340B4372-A701-40BD-A76D-0FC8EF96F12F}"/>
    <cellStyle name="Normal 6" xfId="16" xr:uid="{17BF213D-8607-496B-BDE0-D39D79F2C4AB}"/>
    <cellStyle name="Normal 7" xfId="9" xr:uid="{88164024-5A90-4D08-B050-2B5411818D54}"/>
    <cellStyle name="Normal 8" xfId="10" xr:uid="{27D705AF-240E-4854-A06D-FA1F9DEADF37}"/>
    <cellStyle name="Normal 9" xfId="11" xr:uid="{FC5AE506-C13F-4333-8292-E2F2EB6D5CE6}"/>
    <cellStyle name="Percent 2" xfId="21" xr:uid="{0420BCDC-6406-43B8-B8DC-F4262B5018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1344706</xdr:colOff>
      <xdr:row>3</xdr:row>
      <xdr:rowOff>100854</xdr:rowOff>
    </xdr:from>
    <xdr:to>
      <xdr:col>4</xdr:col>
      <xdr:colOff>470647</xdr:colOff>
      <xdr:row>5</xdr:row>
      <xdr:rowOff>112060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288CA6-5B96-47B5-A313-D4092C82E53D}"/>
            </a:ext>
          </a:extLst>
        </xdr:cNvPr>
        <xdr:cNvSpPr txBox="1"/>
      </xdr:nvSpPr>
      <xdr:spPr>
        <a:xfrm>
          <a:off x="2659156" y="596154"/>
          <a:ext cx="3412191" cy="341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Mina, Iloilo</a:t>
          </a:r>
        </a:p>
      </xdr:txBody>
    </xdr:sp>
    <xdr:clientData/>
  </xdr:twoCellAnchor>
  <xdr:twoCellAnchor>
    <xdr:from>
      <xdr:col>2</xdr:col>
      <xdr:colOff>481854</xdr:colOff>
      <xdr:row>5</xdr:row>
      <xdr:rowOff>123265</xdr:rowOff>
    </xdr:from>
    <xdr:to>
      <xdr:col>3</xdr:col>
      <xdr:colOff>526677</xdr:colOff>
      <xdr:row>7</xdr:row>
      <xdr:rowOff>134472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CCA1BFE-C254-4BFA-B071-52191466881A}"/>
            </a:ext>
          </a:extLst>
        </xdr:cNvPr>
        <xdr:cNvSpPr txBox="1"/>
      </xdr:nvSpPr>
      <xdr:spPr>
        <a:xfrm>
          <a:off x="1796304" y="948765"/>
          <a:ext cx="3340473" cy="341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Municipal Agriculture Office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1344706</xdr:colOff>
      <xdr:row>3</xdr:row>
      <xdr:rowOff>100854</xdr:rowOff>
    </xdr:from>
    <xdr:to>
      <xdr:col>4</xdr:col>
      <xdr:colOff>470647</xdr:colOff>
      <xdr:row>5</xdr:row>
      <xdr:rowOff>112060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B2B90E-DB3C-4EDB-B755-EABC14D1E304}"/>
            </a:ext>
          </a:extLst>
        </xdr:cNvPr>
        <xdr:cNvSpPr txBox="1"/>
      </xdr:nvSpPr>
      <xdr:spPr>
        <a:xfrm>
          <a:off x="2595656" y="596154"/>
          <a:ext cx="2885141" cy="341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Mina, Iloilo</a:t>
          </a:r>
        </a:p>
      </xdr:txBody>
    </xdr:sp>
    <xdr:clientData/>
  </xdr:twoCellAnchor>
  <xdr:twoCellAnchor>
    <xdr:from>
      <xdr:col>2</xdr:col>
      <xdr:colOff>481854</xdr:colOff>
      <xdr:row>5</xdr:row>
      <xdr:rowOff>123265</xdr:rowOff>
    </xdr:from>
    <xdr:to>
      <xdr:col>3</xdr:col>
      <xdr:colOff>526677</xdr:colOff>
      <xdr:row>7</xdr:row>
      <xdr:rowOff>134472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201544D-0F17-4424-8982-825CBDF8135A}"/>
            </a:ext>
          </a:extLst>
        </xdr:cNvPr>
        <xdr:cNvSpPr txBox="1"/>
      </xdr:nvSpPr>
      <xdr:spPr>
        <a:xfrm>
          <a:off x="1732804" y="948765"/>
          <a:ext cx="2838823" cy="341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Human Resource Management &amp; Dev. Office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1344706</xdr:colOff>
      <xdr:row>3</xdr:row>
      <xdr:rowOff>100854</xdr:rowOff>
    </xdr:from>
    <xdr:to>
      <xdr:col>4</xdr:col>
      <xdr:colOff>470647</xdr:colOff>
      <xdr:row>5</xdr:row>
      <xdr:rowOff>112060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520A37-A1F6-4743-951F-2D30948EDA30}"/>
            </a:ext>
          </a:extLst>
        </xdr:cNvPr>
        <xdr:cNvSpPr txBox="1"/>
      </xdr:nvSpPr>
      <xdr:spPr>
        <a:xfrm>
          <a:off x="2506756" y="596154"/>
          <a:ext cx="2212041" cy="341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Mina, Iloilo</a:t>
          </a:r>
        </a:p>
      </xdr:txBody>
    </xdr:sp>
    <xdr:clientData/>
  </xdr:twoCellAnchor>
  <xdr:twoCellAnchor>
    <xdr:from>
      <xdr:col>2</xdr:col>
      <xdr:colOff>481854</xdr:colOff>
      <xdr:row>5</xdr:row>
      <xdr:rowOff>123265</xdr:rowOff>
    </xdr:from>
    <xdr:to>
      <xdr:col>3</xdr:col>
      <xdr:colOff>526677</xdr:colOff>
      <xdr:row>7</xdr:row>
      <xdr:rowOff>134472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2E94AB-7128-4175-9AAC-13A5770A3F52}"/>
            </a:ext>
          </a:extLst>
        </xdr:cNvPr>
        <xdr:cNvSpPr txBox="1"/>
      </xdr:nvSpPr>
      <xdr:spPr>
        <a:xfrm>
          <a:off x="1643904" y="948765"/>
          <a:ext cx="2140323" cy="341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Mina</a:t>
          </a:r>
          <a:r>
            <a:rPr lang="en-US" sz="1100" baseline="0"/>
            <a:t> Community eCenter</a:t>
          </a:r>
          <a:endParaRPr lang="en-US" sz="1100"/>
        </a:p>
      </xdr:txBody>
    </xdr:sp>
    <xdr:clientData/>
  </xdr:twoCellAnchor>
  <xdr:twoCellAnchor>
    <xdr:from>
      <xdr:col>2</xdr:col>
      <xdr:colOff>1322294</xdr:colOff>
      <xdr:row>99</xdr:row>
      <xdr:rowOff>100852</xdr:rowOff>
    </xdr:from>
    <xdr:to>
      <xdr:col>4</xdr:col>
      <xdr:colOff>448235</xdr:colOff>
      <xdr:row>101</xdr:row>
      <xdr:rowOff>112059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9D24AEF-50BD-418A-87B9-5D6003A0B1FD}"/>
            </a:ext>
          </a:extLst>
        </xdr:cNvPr>
        <xdr:cNvSpPr txBox="1"/>
      </xdr:nvSpPr>
      <xdr:spPr>
        <a:xfrm>
          <a:off x="2484344" y="17023602"/>
          <a:ext cx="2212041" cy="341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Mina, Iloilo</a:t>
          </a:r>
        </a:p>
      </xdr:txBody>
    </xdr:sp>
    <xdr:clientData/>
  </xdr:twoCellAnchor>
  <xdr:twoCellAnchor>
    <xdr:from>
      <xdr:col>2</xdr:col>
      <xdr:colOff>616324</xdr:colOff>
      <xdr:row>101</xdr:row>
      <xdr:rowOff>134471</xdr:rowOff>
    </xdr:from>
    <xdr:to>
      <xdr:col>3</xdr:col>
      <xdr:colOff>661147</xdr:colOff>
      <xdr:row>103</xdr:row>
      <xdr:rowOff>145677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DB75C29-C95E-47E6-8E2B-FB692648D44E}"/>
            </a:ext>
          </a:extLst>
        </xdr:cNvPr>
        <xdr:cNvSpPr txBox="1"/>
      </xdr:nvSpPr>
      <xdr:spPr>
        <a:xfrm>
          <a:off x="1778374" y="17387421"/>
          <a:ext cx="2140323" cy="341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Mina Community eCenter</a:t>
          </a:r>
        </a:p>
      </xdr:txBody>
    </xdr:sp>
    <xdr:clientData/>
  </xdr:twoCellAnchor>
  <xdr:twoCellAnchor>
    <xdr:from>
      <xdr:col>2</xdr:col>
      <xdr:colOff>1355912</xdr:colOff>
      <xdr:row>48</xdr:row>
      <xdr:rowOff>112060</xdr:rowOff>
    </xdr:from>
    <xdr:to>
      <xdr:col>4</xdr:col>
      <xdr:colOff>481853</xdr:colOff>
      <xdr:row>50</xdr:row>
      <xdr:rowOff>123266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687CFB3-4F2D-4572-A39A-58B6FAA0DDF1}"/>
            </a:ext>
          </a:extLst>
        </xdr:cNvPr>
        <xdr:cNvSpPr txBox="1"/>
      </xdr:nvSpPr>
      <xdr:spPr>
        <a:xfrm>
          <a:off x="2517962" y="8836960"/>
          <a:ext cx="2212041" cy="341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Mina, Iloilo</a:t>
          </a:r>
        </a:p>
      </xdr:txBody>
    </xdr:sp>
    <xdr:clientData/>
  </xdr:twoCellAnchor>
  <xdr:twoCellAnchor>
    <xdr:from>
      <xdr:col>2</xdr:col>
      <xdr:colOff>593911</xdr:colOff>
      <xdr:row>50</xdr:row>
      <xdr:rowOff>112060</xdr:rowOff>
    </xdr:from>
    <xdr:to>
      <xdr:col>3</xdr:col>
      <xdr:colOff>638734</xdr:colOff>
      <xdr:row>52</xdr:row>
      <xdr:rowOff>123266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CCF8FDD-A579-4FD9-88EE-C9AAC7BD2F82}"/>
            </a:ext>
          </a:extLst>
        </xdr:cNvPr>
        <xdr:cNvSpPr txBox="1"/>
      </xdr:nvSpPr>
      <xdr:spPr>
        <a:xfrm>
          <a:off x="1755961" y="9167160"/>
          <a:ext cx="2140323" cy="341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Mina Community eCenter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1344706</xdr:colOff>
      <xdr:row>3</xdr:row>
      <xdr:rowOff>100854</xdr:rowOff>
    </xdr:from>
    <xdr:to>
      <xdr:col>4</xdr:col>
      <xdr:colOff>470647</xdr:colOff>
      <xdr:row>5</xdr:row>
      <xdr:rowOff>112060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B7A359-FC6C-4462-8706-14846850A365}"/>
            </a:ext>
          </a:extLst>
        </xdr:cNvPr>
        <xdr:cNvSpPr txBox="1"/>
      </xdr:nvSpPr>
      <xdr:spPr>
        <a:xfrm>
          <a:off x="2506756" y="596154"/>
          <a:ext cx="2212041" cy="341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Mina, Iloilo</a:t>
          </a:r>
        </a:p>
      </xdr:txBody>
    </xdr:sp>
    <xdr:clientData/>
  </xdr:twoCellAnchor>
  <xdr:twoCellAnchor>
    <xdr:from>
      <xdr:col>2</xdr:col>
      <xdr:colOff>481854</xdr:colOff>
      <xdr:row>5</xdr:row>
      <xdr:rowOff>123265</xdr:rowOff>
    </xdr:from>
    <xdr:to>
      <xdr:col>3</xdr:col>
      <xdr:colOff>526677</xdr:colOff>
      <xdr:row>7</xdr:row>
      <xdr:rowOff>134472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77DFEB-A433-4958-A297-D2D83C01CAA3}"/>
            </a:ext>
          </a:extLst>
        </xdr:cNvPr>
        <xdr:cNvSpPr txBox="1"/>
      </xdr:nvSpPr>
      <xdr:spPr>
        <a:xfrm>
          <a:off x="1643904" y="948765"/>
          <a:ext cx="2140323" cy="341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Municipal</a:t>
          </a:r>
          <a:r>
            <a:rPr lang="en-US" sz="1100" baseline="0"/>
            <a:t> Civil Registrar</a:t>
          </a:r>
          <a:endParaRPr lang="en-US" sz="1100"/>
        </a:p>
      </xdr:txBody>
    </xdr:sp>
    <xdr:clientData/>
  </xdr:twoCellAnchor>
  <xdr:twoCellAnchor>
    <xdr:from>
      <xdr:col>2</xdr:col>
      <xdr:colOff>1355912</xdr:colOff>
      <xdr:row>48</xdr:row>
      <xdr:rowOff>112060</xdr:rowOff>
    </xdr:from>
    <xdr:to>
      <xdr:col>4</xdr:col>
      <xdr:colOff>481853</xdr:colOff>
      <xdr:row>50</xdr:row>
      <xdr:rowOff>123266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5CA9DCF-9B46-4AC5-B684-AACE48F1C439}"/>
            </a:ext>
          </a:extLst>
        </xdr:cNvPr>
        <xdr:cNvSpPr txBox="1"/>
      </xdr:nvSpPr>
      <xdr:spPr>
        <a:xfrm>
          <a:off x="2517962" y="8836960"/>
          <a:ext cx="2212041" cy="341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Mina, Iloilo</a:t>
          </a:r>
        </a:p>
      </xdr:txBody>
    </xdr:sp>
    <xdr:clientData/>
  </xdr:twoCellAnchor>
  <xdr:twoCellAnchor>
    <xdr:from>
      <xdr:col>2</xdr:col>
      <xdr:colOff>593911</xdr:colOff>
      <xdr:row>50</xdr:row>
      <xdr:rowOff>112060</xdr:rowOff>
    </xdr:from>
    <xdr:to>
      <xdr:col>3</xdr:col>
      <xdr:colOff>638734</xdr:colOff>
      <xdr:row>52</xdr:row>
      <xdr:rowOff>123266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ABB02AD-7196-40DE-9743-051296BB5047}"/>
            </a:ext>
          </a:extLst>
        </xdr:cNvPr>
        <xdr:cNvSpPr txBox="1"/>
      </xdr:nvSpPr>
      <xdr:spPr>
        <a:xfrm>
          <a:off x="1755961" y="9167160"/>
          <a:ext cx="2140323" cy="341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Municipal</a:t>
          </a:r>
          <a:r>
            <a:rPr lang="en-US" sz="1100" baseline="0"/>
            <a:t> Civil Registrar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1401856</xdr:colOff>
      <xdr:row>3</xdr:row>
      <xdr:rowOff>100854</xdr:rowOff>
    </xdr:from>
    <xdr:to>
      <xdr:col>4</xdr:col>
      <xdr:colOff>489669</xdr:colOff>
      <xdr:row>5</xdr:row>
      <xdr:rowOff>112060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A39180-51B8-4193-BDB8-AF160C612C4E}"/>
            </a:ext>
          </a:extLst>
        </xdr:cNvPr>
        <xdr:cNvSpPr txBox="1"/>
      </xdr:nvSpPr>
      <xdr:spPr>
        <a:xfrm>
          <a:off x="3135406" y="596154"/>
          <a:ext cx="3075613" cy="341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Mina, Iloilo</a:t>
          </a:r>
        </a:p>
      </xdr:txBody>
    </xdr:sp>
    <xdr:clientData/>
  </xdr:twoCellAnchor>
  <xdr:twoCellAnchor>
    <xdr:from>
      <xdr:col>2</xdr:col>
      <xdr:colOff>698500</xdr:colOff>
      <xdr:row>5</xdr:row>
      <xdr:rowOff>123265</xdr:rowOff>
    </xdr:from>
    <xdr:to>
      <xdr:col>4</xdr:col>
      <xdr:colOff>120650</xdr:colOff>
      <xdr:row>7</xdr:row>
      <xdr:rowOff>134472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E0DDE8-E263-4F1C-B8B0-26891391411C}"/>
            </a:ext>
          </a:extLst>
        </xdr:cNvPr>
        <xdr:cNvSpPr txBox="1"/>
      </xdr:nvSpPr>
      <xdr:spPr>
        <a:xfrm>
          <a:off x="2432050" y="948765"/>
          <a:ext cx="3409950" cy="341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accent1">
                  <a:lumMod val="75000"/>
                </a:schemeClr>
              </a:solidFill>
            </a:rPr>
            <a:t>OFFICE OF THE</a:t>
          </a:r>
          <a:r>
            <a:rPr lang="en-US" sz="1100" b="1" baseline="0">
              <a:solidFill>
                <a:schemeClr val="accent1">
                  <a:lumMod val="75000"/>
                </a:schemeClr>
              </a:solidFill>
            </a:rPr>
            <a:t> MUNICIPAL TREASURER</a:t>
          </a:r>
        </a:p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1344706</xdr:colOff>
      <xdr:row>3</xdr:row>
      <xdr:rowOff>100854</xdr:rowOff>
    </xdr:from>
    <xdr:to>
      <xdr:col>4</xdr:col>
      <xdr:colOff>470647</xdr:colOff>
      <xdr:row>5</xdr:row>
      <xdr:rowOff>112060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BC1885-3003-40A6-BB27-AEADB1B72FB3}"/>
            </a:ext>
          </a:extLst>
        </xdr:cNvPr>
        <xdr:cNvSpPr txBox="1"/>
      </xdr:nvSpPr>
      <xdr:spPr>
        <a:xfrm>
          <a:off x="2817906" y="596154"/>
          <a:ext cx="2351741" cy="341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481854</xdr:colOff>
      <xdr:row>5</xdr:row>
      <xdr:rowOff>123265</xdr:rowOff>
    </xdr:from>
    <xdr:to>
      <xdr:col>3</xdr:col>
      <xdr:colOff>526677</xdr:colOff>
      <xdr:row>7</xdr:row>
      <xdr:rowOff>134472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3A0002-6A16-4730-96A9-7B77C110492D}"/>
            </a:ext>
          </a:extLst>
        </xdr:cNvPr>
        <xdr:cNvSpPr txBox="1"/>
      </xdr:nvSpPr>
      <xdr:spPr>
        <a:xfrm>
          <a:off x="1955054" y="948765"/>
          <a:ext cx="2280023" cy="341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46677-5271-4D6E-843E-797D556CCEA6}">
  <dimension ref="A1:D33"/>
  <sheetViews>
    <sheetView topLeftCell="A34" workbookViewId="0">
      <selection activeCell="D30" sqref="D30"/>
    </sheetView>
  </sheetViews>
  <sheetFormatPr defaultRowHeight="12.5"/>
  <cols>
    <col min="1" max="1" width="4.7265625" style="695" customWidth="1"/>
    <col min="2" max="2" width="26.54296875" style="696" customWidth="1"/>
    <col min="3" max="3" width="33.26953125" style="696" customWidth="1"/>
    <col min="4" max="4" width="18.1796875" style="696" customWidth="1"/>
    <col min="5" max="256" width="8.7265625" style="696"/>
    <col min="257" max="257" width="4.7265625" style="696" customWidth="1"/>
    <col min="258" max="258" width="26.54296875" style="696" customWidth="1"/>
    <col min="259" max="259" width="33.26953125" style="696" customWidth="1"/>
    <col min="260" max="260" width="18.1796875" style="696" customWidth="1"/>
    <col min="261" max="512" width="8.7265625" style="696"/>
    <col min="513" max="513" width="4.7265625" style="696" customWidth="1"/>
    <col min="514" max="514" width="26.54296875" style="696" customWidth="1"/>
    <col min="515" max="515" width="33.26953125" style="696" customWidth="1"/>
    <col min="516" max="516" width="18.1796875" style="696" customWidth="1"/>
    <col min="517" max="768" width="8.7265625" style="696"/>
    <col min="769" max="769" width="4.7265625" style="696" customWidth="1"/>
    <col min="770" max="770" width="26.54296875" style="696" customWidth="1"/>
    <col min="771" max="771" width="33.26953125" style="696" customWidth="1"/>
    <col min="772" max="772" width="18.1796875" style="696" customWidth="1"/>
    <col min="773" max="1024" width="8.7265625" style="696"/>
    <col min="1025" max="1025" width="4.7265625" style="696" customWidth="1"/>
    <col min="1026" max="1026" width="26.54296875" style="696" customWidth="1"/>
    <col min="1027" max="1027" width="33.26953125" style="696" customWidth="1"/>
    <col min="1028" max="1028" width="18.1796875" style="696" customWidth="1"/>
    <col min="1029" max="1280" width="8.7265625" style="696"/>
    <col min="1281" max="1281" width="4.7265625" style="696" customWidth="1"/>
    <col min="1282" max="1282" width="26.54296875" style="696" customWidth="1"/>
    <col min="1283" max="1283" width="33.26953125" style="696" customWidth="1"/>
    <col min="1284" max="1284" width="18.1796875" style="696" customWidth="1"/>
    <col min="1285" max="1536" width="8.7265625" style="696"/>
    <col min="1537" max="1537" width="4.7265625" style="696" customWidth="1"/>
    <col min="1538" max="1538" width="26.54296875" style="696" customWidth="1"/>
    <col min="1539" max="1539" width="33.26953125" style="696" customWidth="1"/>
    <col min="1540" max="1540" width="18.1796875" style="696" customWidth="1"/>
    <col min="1541" max="1792" width="8.7265625" style="696"/>
    <col min="1793" max="1793" width="4.7265625" style="696" customWidth="1"/>
    <col min="1794" max="1794" width="26.54296875" style="696" customWidth="1"/>
    <col min="1795" max="1795" width="33.26953125" style="696" customWidth="1"/>
    <col min="1796" max="1796" width="18.1796875" style="696" customWidth="1"/>
    <col min="1797" max="2048" width="8.7265625" style="696"/>
    <col min="2049" max="2049" width="4.7265625" style="696" customWidth="1"/>
    <col min="2050" max="2050" width="26.54296875" style="696" customWidth="1"/>
    <col min="2051" max="2051" width="33.26953125" style="696" customWidth="1"/>
    <col min="2052" max="2052" width="18.1796875" style="696" customWidth="1"/>
    <col min="2053" max="2304" width="8.7265625" style="696"/>
    <col min="2305" max="2305" width="4.7265625" style="696" customWidth="1"/>
    <col min="2306" max="2306" width="26.54296875" style="696" customWidth="1"/>
    <col min="2307" max="2307" width="33.26953125" style="696" customWidth="1"/>
    <col min="2308" max="2308" width="18.1796875" style="696" customWidth="1"/>
    <col min="2309" max="2560" width="8.7265625" style="696"/>
    <col min="2561" max="2561" width="4.7265625" style="696" customWidth="1"/>
    <col min="2562" max="2562" width="26.54296875" style="696" customWidth="1"/>
    <col min="2563" max="2563" width="33.26953125" style="696" customWidth="1"/>
    <col min="2564" max="2564" width="18.1796875" style="696" customWidth="1"/>
    <col min="2565" max="2816" width="8.7265625" style="696"/>
    <col min="2817" max="2817" width="4.7265625" style="696" customWidth="1"/>
    <col min="2818" max="2818" width="26.54296875" style="696" customWidth="1"/>
    <col min="2819" max="2819" width="33.26953125" style="696" customWidth="1"/>
    <col min="2820" max="2820" width="18.1796875" style="696" customWidth="1"/>
    <col min="2821" max="3072" width="8.7265625" style="696"/>
    <col min="3073" max="3073" width="4.7265625" style="696" customWidth="1"/>
    <col min="3074" max="3074" width="26.54296875" style="696" customWidth="1"/>
    <col min="3075" max="3075" width="33.26953125" style="696" customWidth="1"/>
    <col min="3076" max="3076" width="18.1796875" style="696" customWidth="1"/>
    <col min="3077" max="3328" width="8.7265625" style="696"/>
    <col min="3329" max="3329" width="4.7265625" style="696" customWidth="1"/>
    <col min="3330" max="3330" width="26.54296875" style="696" customWidth="1"/>
    <col min="3331" max="3331" width="33.26953125" style="696" customWidth="1"/>
    <col min="3332" max="3332" width="18.1796875" style="696" customWidth="1"/>
    <col min="3333" max="3584" width="8.7265625" style="696"/>
    <col min="3585" max="3585" width="4.7265625" style="696" customWidth="1"/>
    <col min="3586" max="3586" width="26.54296875" style="696" customWidth="1"/>
    <col min="3587" max="3587" width="33.26953125" style="696" customWidth="1"/>
    <col min="3588" max="3588" width="18.1796875" style="696" customWidth="1"/>
    <col min="3589" max="3840" width="8.7265625" style="696"/>
    <col min="3841" max="3841" width="4.7265625" style="696" customWidth="1"/>
    <col min="3842" max="3842" width="26.54296875" style="696" customWidth="1"/>
    <col min="3843" max="3843" width="33.26953125" style="696" customWidth="1"/>
    <col min="3844" max="3844" width="18.1796875" style="696" customWidth="1"/>
    <col min="3845" max="4096" width="8.7265625" style="696"/>
    <col min="4097" max="4097" width="4.7265625" style="696" customWidth="1"/>
    <col min="4098" max="4098" width="26.54296875" style="696" customWidth="1"/>
    <col min="4099" max="4099" width="33.26953125" style="696" customWidth="1"/>
    <col min="4100" max="4100" width="18.1796875" style="696" customWidth="1"/>
    <col min="4101" max="4352" width="8.7265625" style="696"/>
    <col min="4353" max="4353" width="4.7265625" style="696" customWidth="1"/>
    <col min="4354" max="4354" width="26.54296875" style="696" customWidth="1"/>
    <col min="4355" max="4355" width="33.26953125" style="696" customWidth="1"/>
    <col min="4356" max="4356" width="18.1796875" style="696" customWidth="1"/>
    <col min="4357" max="4608" width="8.7265625" style="696"/>
    <col min="4609" max="4609" width="4.7265625" style="696" customWidth="1"/>
    <col min="4610" max="4610" width="26.54296875" style="696" customWidth="1"/>
    <col min="4611" max="4611" width="33.26953125" style="696" customWidth="1"/>
    <col min="4612" max="4612" width="18.1796875" style="696" customWidth="1"/>
    <col min="4613" max="4864" width="8.7265625" style="696"/>
    <col min="4865" max="4865" width="4.7265625" style="696" customWidth="1"/>
    <col min="4866" max="4866" width="26.54296875" style="696" customWidth="1"/>
    <col min="4867" max="4867" width="33.26953125" style="696" customWidth="1"/>
    <col min="4868" max="4868" width="18.1796875" style="696" customWidth="1"/>
    <col min="4869" max="5120" width="8.7265625" style="696"/>
    <col min="5121" max="5121" width="4.7265625" style="696" customWidth="1"/>
    <col min="5122" max="5122" width="26.54296875" style="696" customWidth="1"/>
    <col min="5123" max="5123" width="33.26953125" style="696" customWidth="1"/>
    <col min="5124" max="5124" width="18.1796875" style="696" customWidth="1"/>
    <col min="5125" max="5376" width="8.7265625" style="696"/>
    <col min="5377" max="5377" width="4.7265625" style="696" customWidth="1"/>
    <col min="5378" max="5378" width="26.54296875" style="696" customWidth="1"/>
    <col min="5379" max="5379" width="33.26953125" style="696" customWidth="1"/>
    <col min="5380" max="5380" width="18.1796875" style="696" customWidth="1"/>
    <col min="5381" max="5632" width="8.7265625" style="696"/>
    <col min="5633" max="5633" width="4.7265625" style="696" customWidth="1"/>
    <col min="5634" max="5634" width="26.54296875" style="696" customWidth="1"/>
    <col min="5635" max="5635" width="33.26953125" style="696" customWidth="1"/>
    <col min="5636" max="5636" width="18.1796875" style="696" customWidth="1"/>
    <col min="5637" max="5888" width="8.7265625" style="696"/>
    <col min="5889" max="5889" width="4.7265625" style="696" customWidth="1"/>
    <col min="5890" max="5890" width="26.54296875" style="696" customWidth="1"/>
    <col min="5891" max="5891" width="33.26953125" style="696" customWidth="1"/>
    <col min="5892" max="5892" width="18.1796875" style="696" customWidth="1"/>
    <col min="5893" max="6144" width="8.7265625" style="696"/>
    <col min="6145" max="6145" width="4.7265625" style="696" customWidth="1"/>
    <col min="6146" max="6146" width="26.54296875" style="696" customWidth="1"/>
    <col min="6147" max="6147" width="33.26953125" style="696" customWidth="1"/>
    <col min="6148" max="6148" width="18.1796875" style="696" customWidth="1"/>
    <col min="6149" max="6400" width="8.7265625" style="696"/>
    <col min="6401" max="6401" width="4.7265625" style="696" customWidth="1"/>
    <col min="6402" max="6402" width="26.54296875" style="696" customWidth="1"/>
    <col min="6403" max="6403" width="33.26953125" style="696" customWidth="1"/>
    <col min="6404" max="6404" width="18.1796875" style="696" customWidth="1"/>
    <col min="6405" max="6656" width="8.7265625" style="696"/>
    <col min="6657" max="6657" width="4.7265625" style="696" customWidth="1"/>
    <col min="6658" max="6658" width="26.54296875" style="696" customWidth="1"/>
    <col min="6659" max="6659" width="33.26953125" style="696" customWidth="1"/>
    <col min="6660" max="6660" width="18.1796875" style="696" customWidth="1"/>
    <col min="6661" max="6912" width="8.7265625" style="696"/>
    <col min="6913" max="6913" width="4.7265625" style="696" customWidth="1"/>
    <col min="6914" max="6914" width="26.54296875" style="696" customWidth="1"/>
    <col min="6915" max="6915" width="33.26953125" style="696" customWidth="1"/>
    <col min="6916" max="6916" width="18.1796875" style="696" customWidth="1"/>
    <col min="6917" max="7168" width="8.7265625" style="696"/>
    <col min="7169" max="7169" width="4.7265625" style="696" customWidth="1"/>
    <col min="7170" max="7170" width="26.54296875" style="696" customWidth="1"/>
    <col min="7171" max="7171" width="33.26953125" style="696" customWidth="1"/>
    <col min="7172" max="7172" width="18.1796875" style="696" customWidth="1"/>
    <col min="7173" max="7424" width="8.7265625" style="696"/>
    <col min="7425" max="7425" width="4.7265625" style="696" customWidth="1"/>
    <col min="7426" max="7426" width="26.54296875" style="696" customWidth="1"/>
    <col min="7427" max="7427" width="33.26953125" style="696" customWidth="1"/>
    <col min="7428" max="7428" width="18.1796875" style="696" customWidth="1"/>
    <col min="7429" max="7680" width="8.7265625" style="696"/>
    <col min="7681" max="7681" width="4.7265625" style="696" customWidth="1"/>
    <col min="7682" max="7682" width="26.54296875" style="696" customWidth="1"/>
    <col min="7683" max="7683" width="33.26953125" style="696" customWidth="1"/>
    <col min="7684" max="7684" width="18.1796875" style="696" customWidth="1"/>
    <col min="7685" max="7936" width="8.7265625" style="696"/>
    <col min="7937" max="7937" width="4.7265625" style="696" customWidth="1"/>
    <col min="7938" max="7938" width="26.54296875" style="696" customWidth="1"/>
    <col min="7939" max="7939" width="33.26953125" style="696" customWidth="1"/>
    <col min="7940" max="7940" width="18.1796875" style="696" customWidth="1"/>
    <col min="7941" max="8192" width="8.7265625" style="696"/>
    <col min="8193" max="8193" width="4.7265625" style="696" customWidth="1"/>
    <col min="8194" max="8194" width="26.54296875" style="696" customWidth="1"/>
    <col min="8195" max="8195" width="33.26953125" style="696" customWidth="1"/>
    <col min="8196" max="8196" width="18.1796875" style="696" customWidth="1"/>
    <col min="8197" max="8448" width="8.7265625" style="696"/>
    <col min="8449" max="8449" width="4.7265625" style="696" customWidth="1"/>
    <col min="8450" max="8450" width="26.54296875" style="696" customWidth="1"/>
    <col min="8451" max="8451" width="33.26953125" style="696" customWidth="1"/>
    <col min="8452" max="8452" width="18.1796875" style="696" customWidth="1"/>
    <col min="8453" max="8704" width="8.7265625" style="696"/>
    <col min="8705" max="8705" width="4.7265625" style="696" customWidth="1"/>
    <col min="8706" max="8706" width="26.54296875" style="696" customWidth="1"/>
    <col min="8707" max="8707" width="33.26953125" style="696" customWidth="1"/>
    <col min="8708" max="8708" width="18.1796875" style="696" customWidth="1"/>
    <col min="8709" max="8960" width="8.7265625" style="696"/>
    <col min="8961" max="8961" width="4.7265625" style="696" customWidth="1"/>
    <col min="8962" max="8962" width="26.54296875" style="696" customWidth="1"/>
    <col min="8963" max="8963" width="33.26953125" style="696" customWidth="1"/>
    <col min="8964" max="8964" width="18.1796875" style="696" customWidth="1"/>
    <col min="8965" max="9216" width="8.7265625" style="696"/>
    <col min="9217" max="9217" width="4.7265625" style="696" customWidth="1"/>
    <col min="9218" max="9218" width="26.54296875" style="696" customWidth="1"/>
    <col min="9219" max="9219" width="33.26953125" style="696" customWidth="1"/>
    <col min="9220" max="9220" width="18.1796875" style="696" customWidth="1"/>
    <col min="9221" max="9472" width="8.7265625" style="696"/>
    <col min="9473" max="9473" width="4.7265625" style="696" customWidth="1"/>
    <col min="9474" max="9474" width="26.54296875" style="696" customWidth="1"/>
    <col min="9475" max="9475" width="33.26953125" style="696" customWidth="1"/>
    <col min="9476" max="9476" width="18.1796875" style="696" customWidth="1"/>
    <col min="9477" max="9728" width="8.7265625" style="696"/>
    <col min="9729" max="9729" width="4.7265625" style="696" customWidth="1"/>
    <col min="9730" max="9730" width="26.54296875" style="696" customWidth="1"/>
    <col min="9731" max="9731" width="33.26953125" style="696" customWidth="1"/>
    <col min="9732" max="9732" width="18.1796875" style="696" customWidth="1"/>
    <col min="9733" max="9984" width="8.7265625" style="696"/>
    <col min="9985" max="9985" width="4.7265625" style="696" customWidth="1"/>
    <col min="9986" max="9986" width="26.54296875" style="696" customWidth="1"/>
    <col min="9987" max="9987" width="33.26953125" style="696" customWidth="1"/>
    <col min="9988" max="9988" width="18.1796875" style="696" customWidth="1"/>
    <col min="9989" max="10240" width="8.7265625" style="696"/>
    <col min="10241" max="10241" width="4.7265625" style="696" customWidth="1"/>
    <col min="10242" max="10242" width="26.54296875" style="696" customWidth="1"/>
    <col min="10243" max="10243" width="33.26953125" style="696" customWidth="1"/>
    <col min="10244" max="10244" width="18.1796875" style="696" customWidth="1"/>
    <col min="10245" max="10496" width="8.7265625" style="696"/>
    <col min="10497" max="10497" width="4.7265625" style="696" customWidth="1"/>
    <col min="10498" max="10498" width="26.54296875" style="696" customWidth="1"/>
    <col min="10499" max="10499" width="33.26953125" style="696" customWidth="1"/>
    <col min="10500" max="10500" width="18.1796875" style="696" customWidth="1"/>
    <col min="10501" max="10752" width="8.7265625" style="696"/>
    <col min="10753" max="10753" width="4.7265625" style="696" customWidth="1"/>
    <col min="10754" max="10754" width="26.54296875" style="696" customWidth="1"/>
    <col min="10755" max="10755" width="33.26953125" style="696" customWidth="1"/>
    <col min="10756" max="10756" width="18.1796875" style="696" customWidth="1"/>
    <col min="10757" max="11008" width="8.7265625" style="696"/>
    <col min="11009" max="11009" width="4.7265625" style="696" customWidth="1"/>
    <col min="11010" max="11010" width="26.54296875" style="696" customWidth="1"/>
    <col min="11011" max="11011" width="33.26953125" style="696" customWidth="1"/>
    <col min="11012" max="11012" width="18.1796875" style="696" customWidth="1"/>
    <col min="11013" max="11264" width="8.7265625" style="696"/>
    <col min="11265" max="11265" width="4.7265625" style="696" customWidth="1"/>
    <col min="11266" max="11266" width="26.54296875" style="696" customWidth="1"/>
    <col min="11267" max="11267" width="33.26953125" style="696" customWidth="1"/>
    <col min="11268" max="11268" width="18.1796875" style="696" customWidth="1"/>
    <col min="11269" max="11520" width="8.7265625" style="696"/>
    <col min="11521" max="11521" width="4.7265625" style="696" customWidth="1"/>
    <col min="11522" max="11522" width="26.54296875" style="696" customWidth="1"/>
    <col min="11523" max="11523" width="33.26953125" style="696" customWidth="1"/>
    <col min="11524" max="11524" width="18.1796875" style="696" customWidth="1"/>
    <col min="11525" max="11776" width="8.7265625" style="696"/>
    <col min="11777" max="11777" width="4.7265625" style="696" customWidth="1"/>
    <col min="11778" max="11778" width="26.54296875" style="696" customWidth="1"/>
    <col min="11779" max="11779" width="33.26953125" style="696" customWidth="1"/>
    <col min="11780" max="11780" width="18.1796875" style="696" customWidth="1"/>
    <col min="11781" max="12032" width="8.7265625" style="696"/>
    <col min="12033" max="12033" width="4.7265625" style="696" customWidth="1"/>
    <col min="12034" max="12034" width="26.54296875" style="696" customWidth="1"/>
    <col min="12035" max="12035" width="33.26953125" style="696" customWidth="1"/>
    <col min="12036" max="12036" width="18.1796875" style="696" customWidth="1"/>
    <col min="12037" max="12288" width="8.7265625" style="696"/>
    <col min="12289" max="12289" width="4.7265625" style="696" customWidth="1"/>
    <col min="12290" max="12290" width="26.54296875" style="696" customWidth="1"/>
    <col min="12291" max="12291" width="33.26953125" style="696" customWidth="1"/>
    <col min="12292" max="12292" width="18.1796875" style="696" customWidth="1"/>
    <col min="12293" max="12544" width="8.7265625" style="696"/>
    <col min="12545" max="12545" width="4.7265625" style="696" customWidth="1"/>
    <col min="12546" max="12546" width="26.54296875" style="696" customWidth="1"/>
    <col min="12547" max="12547" width="33.26953125" style="696" customWidth="1"/>
    <col min="12548" max="12548" width="18.1796875" style="696" customWidth="1"/>
    <col min="12549" max="12800" width="8.7265625" style="696"/>
    <col min="12801" max="12801" width="4.7265625" style="696" customWidth="1"/>
    <col min="12802" max="12802" width="26.54296875" style="696" customWidth="1"/>
    <col min="12803" max="12803" width="33.26953125" style="696" customWidth="1"/>
    <col min="12804" max="12804" width="18.1796875" style="696" customWidth="1"/>
    <col min="12805" max="13056" width="8.7265625" style="696"/>
    <col min="13057" max="13057" width="4.7265625" style="696" customWidth="1"/>
    <col min="13058" max="13058" width="26.54296875" style="696" customWidth="1"/>
    <col min="13059" max="13059" width="33.26953125" style="696" customWidth="1"/>
    <col min="13060" max="13060" width="18.1796875" style="696" customWidth="1"/>
    <col min="13061" max="13312" width="8.7265625" style="696"/>
    <col min="13313" max="13313" width="4.7265625" style="696" customWidth="1"/>
    <col min="13314" max="13314" width="26.54296875" style="696" customWidth="1"/>
    <col min="13315" max="13315" width="33.26953125" style="696" customWidth="1"/>
    <col min="13316" max="13316" width="18.1796875" style="696" customWidth="1"/>
    <col min="13317" max="13568" width="8.7265625" style="696"/>
    <col min="13569" max="13569" width="4.7265625" style="696" customWidth="1"/>
    <col min="13570" max="13570" width="26.54296875" style="696" customWidth="1"/>
    <col min="13571" max="13571" width="33.26953125" style="696" customWidth="1"/>
    <col min="13572" max="13572" width="18.1796875" style="696" customWidth="1"/>
    <col min="13573" max="13824" width="8.7265625" style="696"/>
    <col min="13825" max="13825" width="4.7265625" style="696" customWidth="1"/>
    <col min="13826" max="13826" width="26.54296875" style="696" customWidth="1"/>
    <col min="13827" max="13827" width="33.26953125" style="696" customWidth="1"/>
    <col min="13828" max="13828" width="18.1796875" style="696" customWidth="1"/>
    <col min="13829" max="14080" width="8.7265625" style="696"/>
    <col min="14081" max="14081" width="4.7265625" style="696" customWidth="1"/>
    <col min="14082" max="14082" width="26.54296875" style="696" customWidth="1"/>
    <col min="14083" max="14083" width="33.26953125" style="696" customWidth="1"/>
    <col min="14084" max="14084" width="18.1796875" style="696" customWidth="1"/>
    <col min="14085" max="14336" width="8.7265625" style="696"/>
    <col min="14337" max="14337" width="4.7265625" style="696" customWidth="1"/>
    <col min="14338" max="14338" width="26.54296875" style="696" customWidth="1"/>
    <col min="14339" max="14339" width="33.26953125" style="696" customWidth="1"/>
    <col min="14340" max="14340" width="18.1796875" style="696" customWidth="1"/>
    <col min="14341" max="14592" width="8.7265625" style="696"/>
    <col min="14593" max="14593" width="4.7265625" style="696" customWidth="1"/>
    <col min="14594" max="14594" width="26.54296875" style="696" customWidth="1"/>
    <col min="14595" max="14595" width="33.26953125" style="696" customWidth="1"/>
    <col min="14596" max="14596" width="18.1796875" style="696" customWidth="1"/>
    <col min="14597" max="14848" width="8.7265625" style="696"/>
    <col min="14849" max="14849" width="4.7265625" style="696" customWidth="1"/>
    <col min="14850" max="14850" width="26.54296875" style="696" customWidth="1"/>
    <col min="14851" max="14851" width="33.26953125" style="696" customWidth="1"/>
    <col min="14852" max="14852" width="18.1796875" style="696" customWidth="1"/>
    <col min="14853" max="15104" width="8.7265625" style="696"/>
    <col min="15105" max="15105" width="4.7265625" style="696" customWidth="1"/>
    <col min="15106" max="15106" width="26.54296875" style="696" customWidth="1"/>
    <col min="15107" max="15107" width="33.26953125" style="696" customWidth="1"/>
    <col min="15108" max="15108" width="18.1796875" style="696" customWidth="1"/>
    <col min="15109" max="15360" width="8.7265625" style="696"/>
    <col min="15361" max="15361" width="4.7265625" style="696" customWidth="1"/>
    <col min="15362" max="15362" width="26.54296875" style="696" customWidth="1"/>
    <col min="15363" max="15363" width="33.26953125" style="696" customWidth="1"/>
    <col min="15364" max="15364" width="18.1796875" style="696" customWidth="1"/>
    <col min="15365" max="15616" width="8.7265625" style="696"/>
    <col min="15617" max="15617" width="4.7265625" style="696" customWidth="1"/>
    <col min="15618" max="15618" width="26.54296875" style="696" customWidth="1"/>
    <col min="15619" max="15619" width="33.26953125" style="696" customWidth="1"/>
    <col min="15620" max="15620" width="18.1796875" style="696" customWidth="1"/>
    <col min="15621" max="15872" width="8.7265625" style="696"/>
    <col min="15873" max="15873" width="4.7265625" style="696" customWidth="1"/>
    <col min="15874" max="15874" width="26.54296875" style="696" customWidth="1"/>
    <col min="15875" max="15875" width="33.26953125" style="696" customWidth="1"/>
    <col min="15876" max="15876" width="18.1796875" style="696" customWidth="1"/>
    <col min="15877" max="16128" width="8.7265625" style="696"/>
    <col min="16129" max="16129" width="4.7265625" style="696" customWidth="1"/>
    <col min="16130" max="16130" width="26.54296875" style="696" customWidth="1"/>
    <col min="16131" max="16131" width="33.26953125" style="696" customWidth="1"/>
    <col min="16132" max="16132" width="18.1796875" style="696" customWidth="1"/>
    <col min="16133" max="16384" width="8.7265625" style="696"/>
  </cols>
  <sheetData>
    <row r="1" spans="1:4">
      <c r="B1" s="696" t="s">
        <v>1459</v>
      </c>
    </row>
    <row r="4" spans="1:4" ht="17.5">
      <c r="B4" s="1381" t="s">
        <v>1594</v>
      </c>
      <c r="C4" s="1381"/>
      <c r="D4" s="1381"/>
    </row>
    <row r="5" spans="1:4" ht="13">
      <c r="B5" s="697"/>
      <c r="C5" s="697"/>
      <c r="D5" s="697"/>
    </row>
    <row r="6" spans="1:4" ht="21" customHeight="1" thickBot="1">
      <c r="A6" s="1382" t="s">
        <v>1460</v>
      </c>
      <c r="B6" s="1383"/>
      <c r="C6" s="698" t="s">
        <v>1461</v>
      </c>
      <c r="D6" s="698" t="s">
        <v>14</v>
      </c>
    </row>
    <row r="7" spans="1:4" ht="18" customHeight="1">
      <c r="A7" s="699">
        <v>1</v>
      </c>
      <c r="B7" s="700" t="s">
        <v>1595</v>
      </c>
      <c r="C7" s="700" t="s">
        <v>1596</v>
      </c>
      <c r="D7" s="701">
        <v>115763.5</v>
      </c>
    </row>
    <row r="8" spans="1:4" ht="18" customHeight="1">
      <c r="A8" s="699">
        <v>2</v>
      </c>
      <c r="B8" s="702" t="s">
        <v>2241</v>
      </c>
      <c r="C8" s="702" t="s">
        <v>2150</v>
      </c>
      <c r="D8" s="703">
        <v>134280</v>
      </c>
    </row>
    <row r="9" spans="1:4" ht="18" customHeight="1">
      <c r="A9" s="699">
        <v>3</v>
      </c>
      <c r="B9" s="702" t="s">
        <v>1597</v>
      </c>
      <c r="C9" s="704" t="s">
        <v>1598</v>
      </c>
      <c r="D9" s="703">
        <v>678079.24</v>
      </c>
    </row>
    <row r="10" spans="1:4" ht="18" customHeight="1">
      <c r="A10" s="699">
        <v>4</v>
      </c>
      <c r="B10" s="702" t="s">
        <v>1599</v>
      </c>
      <c r="C10" s="702" t="s">
        <v>1600</v>
      </c>
      <c r="D10" s="703">
        <v>336640</v>
      </c>
    </row>
    <row r="11" spans="1:4" ht="18" customHeight="1">
      <c r="A11" s="699">
        <v>5</v>
      </c>
      <c r="B11" s="702" t="s">
        <v>1601</v>
      </c>
      <c r="C11" s="702" t="s">
        <v>1602</v>
      </c>
      <c r="D11" s="703">
        <v>368282</v>
      </c>
    </row>
    <row r="12" spans="1:4" ht="18" customHeight="1">
      <c r="A12" s="699">
        <v>6</v>
      </c>
      <c r="B12" s="702" t="s">
        <v>1603</v>
      </c>
      <c r="C12" s="702" t="s">
        <v>1604</v>
      </c>
      <c r="D12" s="703">
        <v>521520.32</v>
      </c>
    </row>
    <row r="13" spans="1:4" ht="18" customHeight="1">
      <c r="A13" s="699">
        <v>7</v>
      </c>
      <c r="B13" s="702" t="s">
        <v>1605</v>
      </c>
      <c r="C13" s="702" t="s">
        <v>1604</v>
      </c>
      <c r="D13" s="703">
        <v>100788</v>
      </c>
    </row>
    <row r="14" spans="1:4" ht="18" customHeight="1">
      <c r="A14" s="699">
        <v>8</v>
      </c>
      <c r="B14" s="702" t="s">
        <v>1606</v>
      </c>
      <c r="C14" s="702" t="s">
        <v>1607</v>
      </c>
      <c r="D14" s="703">
        <v>1422554</v>
      </c>
    </row>
    <row r="15" spans="1:4" ht="18" customHeight="1">
      <c r="A15" s="699">
        <v>10</v>
      </c>
      <c r="B15" s="702" t="s">
        <v>1608</v>
      </c>
      <c r="C15" s="702" t="s">
        <v>1609</v>
      </c>
      <c r="D15" s="703">
        <v>77790</v>
      </c>
    </row>
    <row r="16" spans="1:4" ht="18" customHeight="1">
      <c r="A16" s="699">
        <v>11</v>
      </c>
      <c r="B16" s="702" t="s">
        <v>1610</v>
      </c>
      <c r="C16" s="702" t="s">
        <v>1611</v>
      </c>
      <c r="D16" s="703">
        <v>145000</v>
      </c>
    </row>
    <row r="17" spans="1:4" ht="18" customHeight="1">
      <c r="A17" s="699">
        <v>12</v>
      </c>
      <c r="B17" s="702" t="s">
        <v>1612</v>
      </c>
      <c r="C17" s="702" t="s">
        <v>1613</v>
      </c>
      <c r="D17" s="703">
        <v>21600</v>
      </c>
    </row>
    <row r="18" spans="1:4" ht="18" customHeight="1">
      <c r="A18" s="699">
        <v>13</v>
      </c>
      <c r="B18" s="702" t="s">
        <v>1614</v>
      </c>
      <c r="C18" s="702" t="s">
        <v>1635</v>
      </c>
      <c r="D18" s="703">
        <v>472123.68</v>
      </c>
    </row>
    <row r="19" spans="1:4" ht="18" customHeight="1">
      <c r="A19" s="699">
        <v>14</v>
      </c>
      <c r="B19" s="702" t="s">
        <v>1615</v>
      </c>
      <c r="C19" s="706" t="s">
        <v>1611</v>
      </c>
      <c r="D19" s="703">
        <v>45682.8</v>
      </c>
    </row>
    <row r="20" spans="1:4" ht="18" customHeight="1">
      <c r="A20" s="699">
        <v>15</v>
      </c>
      <c r="B20" s="702" t="s">
        <v>1616</v>
      </c>
      <c r="C20" s="702" t="s">
        <v>1617</v>
      </c>
      <c r="D20" s="703">
        <v>807910</v>
      </c>
    </row>
    <row r="21" spans="1:4" ht="18" customHeight="1">
      <c r="A21" s="699">
        <v>16</v>
      </c>
      <c r="B21" s="702" t="s">
        <v>1618</v>
      </c>
      <c r="C21" s="702" t="s">
        <v>1619</v>
      </c>
      <c r="D21" s="703">
        <v>175534.34</v>
      </c>
    </row>
    <row r="22" spans="1:4" ht="18" customHeight="1">
      <c r="A22" s="699">
        <v>17</v>
      </c>
      <c r="B22" s="702" t="s">
        <v>2606</v>
      </c>
      <c r="C22" s="702" t="s">
        <v>1636</v>
      </c>
      <c r="D22" s="703">
        <v>909304.5</v>
      </c>
    </row>
    <row r="23" spans="1:4" ht="18" customHeight="1">
      <c r="A23" s="699">
        <v>18</v>
      </c>
      <c r="B23" s="702" t="s">
        <v>2607</v>
      </c>
      <c r="C23" s="702" t="s">
        <v>1636</v>
      </c>
      <c r="D23" s="703">
        <v>635876</v>
      </c>
    </row>
    <row r="24" spans="1:4" ht="18" customHeight="1">
      <c r="A24" s="699">
        <v>19</v>
      </c>
      <c r="B24" s="702" t="s">
        <v>1620</v>
      </c>
      <c r="C24" s="702" t="s">
        <v>1621</v>
      </c>
      <c r="D24" s="703">
        <v>600111.23</v>
      </c>
    </row>
    <row r="25" spans="1:4" s="707" customFormat="1" ht="20.149999999999999" customHeight="1">
      <c r="A25" s="699">
        <v>20</v>
      </c>
      <c r="B25" s="702" t="s">
        <v>1622</v>
      </c>
      <c r="C25" s="702" t="s">
        <v>1623</v>
      </c>
      <c r="D25" s="703">
        <v>956021.6</v>
      </c>
    </row>
    <row r="26" spans="1:4" ht="18" customHeight="1">
      <c r="A26" s="699">
        <v>21</v>
      </c>
      <c r="B26" s="702" t="s">
        <v>1624</v>
      </c>
      <c r="C26" s="702" t="s">
        <v>1625</v>
      </c>
      <c r="D26" s="703">
        <v>102828.1</v>
      </c>
    </row>
    <row r="27" spans="1:4" ht="18" customHeight="1">
      <c r="A27" s="699">
        <v>22</v>
      </c>
      <c r="B27" s="702" t="s">
        <v>1523</v>
      </c>
      <c r="C27" s="702" t="s">
        <v>1626</v>
      </c>
      <c r="D27" s="703">
        <v>99804</v>
      </c>
    </row>
    <row r="28" spans="1:4" ht="18" customHeight="1">
      <c r="A28" s="699">
        <v>23</v>
      </c>
      <c r="B28" s="702" t="s">
        <v>1627</v>
      </c>
      <c r="C28" s="702" t="s">
        <v>1628</v>
      </c>
      <c r="D28" s="703">
        <v>78290</v>
      </c>
    </row>
    <row r="29" spans="1:4" ht="18" customHeight="1">
      <c r="A29" s="699">
        <v>24</v>
      </c>
      <c r="B29" s="702" t="s">
        <v>1629</v>
      </c>
      <c r="C29" s="702" t="s">
        <v>1621</v>
      </c>
      <c r="D29" s="705">
        <v>600111.23</v>
      </c>
    </row>
    <row r="30" spans="1:4" ht="18" customHeight="1">
      <c r="A30" s="699">
        <v>26</v>
      </c>
      <c r="B30" s="702" t="s">
        <v>1630</v>
      </c>
      <c r="C30" s="702" t="s">
        <v>1604</v>
      </c>
      <c r="D30" s="705">
        <v>24106</v>
      </c>
    </row>
    <row r="31" spans="1:4" ht="18" customHeight="1">
      <c r="A31" s="699">
        <v>27</v>
      </c>
      <c r="B31" s="702" t="s">
        <v>1631</v>
      </c>
      <c r="C31" s="702" t="s">
        <v>1632</v>
      </c>
      <c r="D31" s="705">
        <v>16273</v>
      </c>
    </row>
    <row r="32" spans="1:4" ht="13">
      <c r="A32" s="708"/>
      <c r="B32" s="702"/>
      <c r="C32" s="709" t="s">
        <v>1633</v>
      </c>
      <c r="D32" s="710">
        <f>SUM(D7:D31)</f>
        <v>9446273.5399999991</v>
      </c>
    </row>
    <row r="33" spans="1:4" ht="13">
      <c r="A33" s="708"/>
      <c r="B33" s="702"/>
      <c r="C33" s="702"/>
      <c r="D33" s="711"/>
    </row>
  </sheetData>
  <mergeCells count="2">
    <mergeCell ref="B4:D4"/>
    <mergeCell ref="A6:B6"/>
  </mergeCells>
  <pageMargins left="0.75" right="0.75" top="1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DBAE9-7D81-4FA6-B721-753B19509AA3}">
  <sheetPr>
    <tabColor rgb="FF00B050"/>
  </sheetPr>
  <dimension ref="A1:O154"/>
  <sheetViews>
    <sheetView view="pageLayout" topLeftCell="A163" zoomScale="40" zoomScaleNormal="50" zoomScaleSheetLayoutView="96" zoomScalePageLayoutView="40" workbookViewId="0">
      <selection activeCell="H159" sqref="H159"/>
    </sheetView>
  </sheetViews>
  <sheetFormatPr defaultRowHeight="13"/>
  <cols>
    <col min="1" max="1" width="5.54296875" style="261" customWidth="1"/>
    <col min="2" max="2" width="33.1796875" style="261" customWidth="1"/>
    <col min="3" max="3" width="13.81640625" style="262" customWidth="1"/>
    <col min="4" max="4" width="7.7265625" style="261" customWidth="1"/>
    <col min="5" max="5" width="6.453125" style="261" customWidth="1"/>
    <col min="6" max="6" width="17.7265625" style="261" customWidth="1"/>
    <col min="7" max="7" width="7.81640625" style="261" customWidth="1"/>
    <col min="8" max="8" width="10.7265625" style="261" customWidth="1"/>
    <col min="9" max="9" width="8.1796875" style="261" customWidth="1"/>
    <col min="10" max="10" width="10.54296875" style="261" customWidth="1"/>
    <col min="11" max="11" width="7.26953125" style="261" customWidth="1"/>
    <col min="12" max="12" width="11" style="261" customWidth="1"/>
    <col min="13" max="13" width="7.453125" style="261" customWidth="1"/>
    <col min="14" max="14" width="12" style="261" customWidth="1"/>
    <col min="15" max="15" width="10.54296875" style="263" bestFit="1" customWidth="1"/>
    <col min="16" max="256" width="8.7265625" style="263"/>
    <col min="257" max="257" width="5.54296875" style="263" customWidth="1"/>
    <col min="258" max="258" width="33.1796875" style="263" customWidth="1"/>
    <col min="259" max="259" width="13.81640625" style="263" customWidth="1"/>
    <col min="260" max="260" width="7.7265625" style="263" customWidth="1"/>
    <col min="261" max="261" width="6.453125" style="263" customWidth="1"/>
    <col min="262" max="262" width="17.7265625" style="263" customWidth="1"/>
    <col min="263" max="263" width="7.81640625" style="263" customWidth="1"/>
    <col min="264" max="264" width="10.7265625" style="263" customWidth="1"/>
    <col min="265" max="265" width="8.1796875" style="263" customWidth="1"/>
    <col min="266" max="266" width="10.54296875" style="263" customWidth="1"/>
    <col min="267" max="267" width="7.26953125" style="263" customWidth="1"/>
    <col min="268" max="268" width="11" style="263" customWidth="1"/>
    <col min="269" max="269" width="7.453125" style="263" customWidth="1"/>
    <col min="270" max="270" width="12" style="263" customWidth="1"/>
    <col min="271" max="271" width="10.54296875" style="263" bestFit="1" customWidth="1"/>
    <col min="272" max="512" width="8.7265625" style="263"/>
    <col min="513" max="513" width="5.54296875" style="263" customWidth="1"/>
    <col min="514" max="514" width="33.1796875" style="263" customWidth="1"/>
    <col min="515" max="515" width="13.81640625" style="263" customWidth="1"/>
    <col min="516" max="516" width="7.7265625" style="263" customWidth="1"/>
    <col min="517" max="517" width="6.453125" style="263" customWidth="1"/>
    <col min="518" max="518" width="17.7265625" style="263" customWidth="1"/>
    <col min="519" max="519" width="7.81640625" style="263" customWidth="1"/>
    <col min="520" max="520" width="10.7265625" style="263" customWidth="1"/>
    <col min="521" max="521" width="8.1796875" style="263" customWidth="1"/>
    <col min="522" max="522" width="10.54296875" style="263" customWidth="1"/>
    <col min="523" max="523" width="7.26953125" style="263" customWidth="1"/>
    <col min="524" max="524" width="11" style="263" customWidth="1"/>
    <col min="525" max="525" width="7.453125" style="263" customWidth="1"/>
    <col min="526" max="526" width="12" style="263" customWidth="1"/>
    <col min="527" max="527" width="10.54296875" style="263" bestFit="1" customWidth="1"/>
    <col min="528" max="768" width="8.7265625" style="263"/>
    <col min="769" max="769" width="5.54296875" style="263" customWidth="1"/>
    <col min="770" max="770" width="33.1796875" style="263" customWidth="1"/>
    <col min="771" max="771" width="13.81640625" style="263" customWidth="1"/>
    <col min="772" max="772" width="7.7265625" style="263" customWidth="1"/>
    <col min="773" max="773" width="6.453125" style="263" customWidth="1"/>
    <col min="774" max="774" width="17.7265625" style="263" customWidth="1"/>
    <col min="775" max="775" width="7.81640625" style="263" customWidth="1"/>
    <col min="776" max="776" width="10.7265625" style="263" customWidth="1"/>
    <col min="777" max="777" width="8.1796875" style="263" customWidth="1"/>
    <col min="778" max="778" width="10.54296875" style="263" customWidth="1"/>
    <col min="779" max="779" width="7.26953125" style="263" customWidth="1"/>
    <col min="780" max="780" width="11" style="263" customWidth="1"/>
    <col min="781" max="781" width="7.453125" style="263" customWidth="1"/>
    <col min="782" max="782" width="12" style="263" customWidth="1"/>
    <col min="783" max="783" width="10.54296875" style="263" bestFit="1" customWidth="1"/>
    <col min="784" max="1024" width="8.7265625" style="263"/>
    <col min="1025" max="1025" width="5.54296875" style="263" customWidth="1"/>
    <col min="1026" max="1026" width="33.1796875" style="263" customWidth="1"/>
    <col min="1027" max="1027" width="13.81640625" style="263" customWidth="1"/>
    <col min="1028" max="1028" width="7.7265625" style="263" customWidth="1"/>
    <col min="1029" max="1029" width="6.453125" style="263" customWidth="1"/>
    <col min="1030" max="1030" width="17.7265625" style="263" customWidth="1"/>
    <col min="1031" max="1031" width="7.81640625" style="263" customWidth="1"/>
    <col min="1032" max="1032" width="10.7265625" style="263" customWidth="1"/>
    <col min="1033" max="1033" width="8.1796875" style="263" customWidth="1"/>
    <col min="1034" max="1034" width="10.54296875" style="263" customWidth="1"/>
    <col min="1035" max="1035" width="7.26953125" style="263" customWidth="1"/>
    <col min="1036" max="1036" width="11" style="263" customWidth="1"/>
    <col min="1037" max="1037" width="7.453125" style="263" customWidth="1"/>
    <col min="1038" max="1038" width="12" style="263" customWidth="1"/>
    <col min="1039" max="1039" width="10.54296875" style="263" bestFit="1" customWidth="1"/>
    <col min="1040" max="1280" width="8.7265625" style="263"/>
    <col min="1281" max="1281" width="5.54296875" style="263" customWidth="1"/>
    <col min="1282" max="1282" width="33.1796875" style="263" customWidth="1"/>
    <col min="1283" max="1283" width="13.81640625" style="263" customWidth="1"/>
    <col min="1284" max="1284" width="7.7265625" style="263" customWidth="1"/>
    <col min="1285" max="1285" width="6.453125" style="263" customWidth="1"/>
    <col min="1286" max="1286" width="17.7265625" style="263" customWidth="1"/>
    <col min="1287" max="1287" width="7.81640625" style="263" customWidth="1"/>
    <col min="1288" max="1288" width="10.7265625" style="263" customWidth="1"/>
    <col min="1289" max="1289" width="8.1796875" style="263" customWidth="1"/>
    <col min="1290" max="1290" width="10.54296875" style="263" customWidth="1"/>
    <col min="1291" max="1291" width="7.26953125" style="263" customWidth="1"/>
    <col min="1292" max="1292" width="11" style="263" customWidth="1"/>
    <col min="1293" max="1293" width="7.453125" style="263" customWidth="1"/>
    <col min="1294" max="1294" width="12" style="263" customWidth="1"/>
    <col min="1295" max="1295" width="10.54296875" style="263" bestFit="1" customWidth="1"/>
    <col min="1296" max="1536" width="8.7265625" style="263"/>
    <col min="1537" max="1537" width="5.54296875" style="263" customWidth="1"/>
    <col min="1538" max="1538" width="33.1796875" style="263" customWidth="1"/>
    <col min="1539" max="1539" width="13.81640625" style="263" customWidth="1"/>
    <col min="1540" max="1540" width="7.7265625" style="263" customWidth="1"/>
    <col min="1541" max="1541" width="6.453125" style="263" customWidth="1"/>
    <col min="1542" max="1542" width="17.7265625" style="263" customWidth="1"/>
    <col min="1543" max="1543" width="7.81640625" style="263" customWidth="1"/>
    <col min="1544" max="1544" width="10.7265625" style="263" customWidth="1"/>
    <col min="1545" max="1545" width="8.1796875" style="263" customWidth="1"/>
    <col min="1546" max="1546" width="10.54296875" style="263" customWidth="1"/>
    <col min="1547" max="1547" width="7.26953125" style="263" customWidth="1"/>
    <col min="1548" max="1548" width="11" style="263" customWidth="1"/>
    <col min="1549" max="1549" width="7.453125" style="263" customWidth="1"/>
    <col min="1550" max="1550" width="12" style="263" customWidth="1"/>
    <col min="1551" max="1551" width="10.54296875" style="263" bestFit="1" customWidth="1"/>
    <col min="1552" max="1792" width="8.7265625" style="263"/>
    <col min="1793" max="1793" width="5.54296875" style="263" customWidth="1"/>
    <col min="1794" max="1794" width="33.1796875" style="263" customWidth="1"/>
    <col min="1795" max="1795" width="13.81640625" style="263" customWidth="1"/>
    <col min="1796" max="1796" width="7.7265625" style="263" customWidth="1"/>
    <col min="1797" max="1797" width="6.453125" style="263" customWidth="1"/>
    <col min="1798" max="1798" width="17.7265625" style="263" customWidth="1"/>
    <col min="1799" max="1799" width="7.81640625" style="263" customWidth="1"/>
    <col min="1800" max="1800" width="10.7265625" style="263" customWidth="1"/>
    <col min="1801" max="1801" width="8.1796875" style="263" customWidth="1"/>
    <col min="1802" max="1802" width="10.54296875" style="263" customWidth="1"/>
    <col min="1803" max="1803" width="7.26953125" style="263" customWidth="1"/>
    <col min="1804" max="1804" width="11" style="263" customWidth="1"/>
    <col min="1805" max="1805" width="7.453125" style="263" customWidth="1"/>
    <col min="1806" max="1806" width="12" style="263" customWidth="1"/>
    <col min="1807" max="1807" width="10.54296875" style="263" bestFit="1" customWidth="1"/>
    <col min="1808" max="2048" width="8.7265625" style="263"/>
    <col min="2049" max="2049" width="5.54296875" style="263" customWidth="1"/>
    <col min="2050" max="2050" width="33.1796875" style="263" customWidth="1"/>
    <col min="2051" max="2051" width="13.81640625" style="263" customWidth="1"/>
    <col min="2052" max="2052" width="7.7265625" style="263" customWidth="1"/>
    <col min="2053" max="2053" width="6.453125" style="263" customWidth="1"/>
    <col min="2054" max="2054" width="17.7265625" style="263" customWidth="1"/>
    <col min="2055" max="2055" width="7.81640625" style="263" customWidth="1"/>
    <col min="2056" max="2056" width="10.7265625" style="263" customWidth="1"/>
    <col min="2057" max="2057" width="8.1796875" style="263" customWidth="1"/>
    <col min="2058" max="2058" width="10.54296875" style="263" customWidth="1"/>
    <col min="2059" max="2059" width="7.26953125" style="263" customWidth="1"/>
    <col min="2060" max="2060" width="11" style="263" customWidth="1"/>
    <col min="2061" max="2061" width="7.453125" style="263" customWidth="1"/>
    <col min="2062" max="2062" width="12" style="263" customWidth="1"/>
    <col min="2063" max="2063" width="10.54296875" style="263" bestFit="1" customWidth="1"/>
    <col min="2064" max="2304" width="8.7265625" style="263"/>
    <col min="2305" max="2305" width="5.54296875" style="263" customWidth="1"/>
    <col min="2306" max="2306" width="33.1796875" style="263" customWidth="1"/>
    <col min="2307" max="2307" width="13.81640625" style="263" customWidth="1"/>
    <col min="2308" max="2308" width="7.7265625" style="263" customWidth="1"/>
    <col min="2309" max="2309" width="6.453125" style="263" customWidth="1"/>
    <col min="2310" max="2310" width="17.7265625" style="263" customWidth="1"/>
    <col min="2311" max="2311" width="7.81640625" style="263" customWidth="1"/>
    <col min="2312" max="2312" width="10.7265625" style="263" customWidth="1"/>
    <col min="2313" max="2313" width="8.1796875" style="263" customWidth="1"/>
    <col min="2314" max="2314" width="10.54296875" style="263" customWidth="1"/>
    <col min="2315" max="2315" width="7.26953125" style="263" customWidth="1"/>
    <col min="2316" max="2316" width="11" style="263" customWidth="1"/>
    <col min="2317" max="2317" width="7.453125" style="263" customWidth="1"/>
    <col min="2318" max="2318" width="12" style="263" customWidth="1"/>
    <col min="2319" max="2319" width="10.54296875" style="263" bestFit="1" customWidth="1"/>
    <col min="2320" max="2560" width="8.7265625" style="263"/>
    <col min="2561" max="2561" width="5.54296875" style="263" customWidth="1"/>
    <col min="2562" max="2562" width="33.1796875" style="263" customWidth="1"/>
    <col min="2563" max="2563" width="13.81640625" style="263" customWidth="1"/>
    <col min="2564" max="2564" width="7.7265625" style="263" customWidth="1"/>
    <col min="2565" max="2565" width="6.453125" style="263" customWidth="1"/>
    <col min="2566" max="2566" width="17.7265625" style="263" customWidth="1"/>
    <col min="2567" max="2567" width="7.81640625" style="263" customWidth="1"/>
    <col min="2568" max="2568" width="10.7265625" style="263" customWidth="1"/>
    <col min="2569" max="2569" width="8.1796875" style="263" customWidth="1"/>
    <col min="2570" max="2570" width="10.54296875" style="263" customWidth="1"/>
    <col min="2571" max="2571" width="7.26953125" style="263" customWidth="1"/>
    <col min="2572" max="2572" width="11" style="263" customWidth="1"/>
    <col min="2573" max="2573" width="7.453125" style="263" customWidth="1"/>
    <col min="2574" max="2574" width="12" style="263" customWidth="1"/>
    <col min="2575" max="2575" width="10.54296875" style="263" bestFit="1" customWidth="1"/>
    <col min="2576" max="2816" width="8.7265625" style="263"/>
    <col min="2817" max="2817" width="5.54296875" style="263" customWidth="1"/>
    <col min="2818" max="2818" width="33.1796875" style="263" customWidth="1"/>
    <col min="2819" max="2819" width="13.81640625" style="263" customWidth="1"/>
    <col min="2820" max="2820" width="7.7265625" style="263" customWidth="1"/>
    <col min="2821" max="2821" width="6.453125" style="263" customWidth="1"/>
    <col min="2822" max="2822" width="17.7265625" style="263" customWidth="1"/>
    <col min="2823" max="2823" width="7.81640625" style="263" customWidth="1"/>
    <col min="2824" max="2824" width="10.7265625" style="263" customWidth="1"/>
    <col min="2825" max="2825" width="8.1796875" style="263" customWidth="1"/>
    <col min="2826" max="2826" width="10.54296875" style="263" customWidth="1"/>
    <col min="2827" max="2827" width="7.26953125" style="263" customWidth="1"/>
    <col min="2828" max="2828" width="11" style="263" customWidth="1"/>
    <col min="2829" max="2829" width="7.453125" style="263" customWidth="1"/>
    <col min="2830" max="2830" width="12" style="263" customWidth="1"/>
    <col min="2831" max="2831" width="10.54296875" style="263" bestFit="1" customWidth="1"/>
    <col min="2832" max="3072" width="8.7265625" style="263"/>
    <col min="3073" max="3073" width="5.54296875" style="263" customWidth="1"/>
    <col min="3074" max="3074" width="33.1796875" style="263" customWidth="1"/>
    <col min="3075" max="3075" width="13.81640625" style="263" customWidth="1"/>
    <col min="3076" max="3076" width="7.7265625" style="263" customWidth="1"/>
    <col min="3077" max="3077" width="6.453125" style="263" customWidth="1"/>
    <col min="3078" max="3078" width="17.7265625" style="263" customWidth="1"/>
    <col min="3079" max="3079" width="7.81640625" style="263" customWidth="1"/>
    <col min="3080" max="3080" width="10.7265625" style="263" customWidth="1"/>
    <col min="3081" max="3081" width="8.1796875" style="263" customWidth="1"/>
    <col min="3082" max="3082" width="10.54296875" style="263" customWidth="1"/>
    <col min="3083" max="3083" width="7.26953125" style="263" customWidth="1"/>
    <col min="3084" max="3084" width="11" style="263" customWidth="1"/>
    <col min="3085" max="3085" width="7.453125" style="263" customWidth="1"/>
    <col min="3086" max="3086" width="12" style="263" customWidth="1"/>
    <col min="3087" max="3087" width="10.54296875" style="263" bestFit="1" customWidth="1"/>
    <col min="3088" max="3328" width="8.7265625" style="263"/>
    <col min="3329" max="3329" width="5.54296875" style="263" customWidth="1"/>
    <col min="3330" max="3330" width="33.1796875" style="263" customWidth="1"/>
    <col min="3331" max="3331" width="13.81640625" style="263" customWidth="1"/>
    <col min="3332" max="3332" width="7.7265625" style="263" customWidth="1"/>
    <col min="3333" max="3333" width="6.453125" style="263" customWidth="1"/>
    <col min="3334" max="3334" width="17.7265625" style="263" customWidth="1"/>
    <col min="3335" max="3335" width="7.81640625" style="263" customWidth="1"/>
    <col min="3336" max="3336" width="10.7265625" style="263" customWidth="1"/>
    <col min="3337" max="3337" width="8.1796875" style="263" customWidth="1"/>
    <col min="3338" max="3338" width="10.54296875" style="263" customWidth="1"/>
    <col min="3339" max="3339" width="7.26953125" style="263" customWidth="1"/>
    <col min="3340" max="3340" width="11" style="263" customWidth="1"/>
    <col min="3341" max="3341" width="7.453125" style="263" customWidth="1"/>
    <col min="3342" max="3342" width="12" style="263" customWidth="1"/>
    <col min="3343" max="3343" width="10.54296875" style="263" bestFit="1" customWidth="1"/>
    <col min="3344" max="3584" width="8.7265625" style="263"/>
    <col min="3585" max="3585" width="5.54296875" style="263" customWidth="1"/>
    <col min="3586" max="3586" width="33.1796875" style="263" customWidth="1"/>
    <col min="3587" max="3587" width="13.81640625" style="263" customWidth="1"/>
    <col min="3588" max="3588" width="7.7265625" style="263" customWidth="1"/>
    <col min="3589" max="3589" width="6.453125" style="263" customWidth="1"/>
    <col min="3590" max="3590" width="17.7265625" style="263" customWidth="1"/>
    <col min="3591" max="3591" width="7.81640625" style="263" customWidth="1"/>
    <col min="3592" max="3592" width="10.7265625" style="263" customWidth="1"/>
    <col min="3593" max="3593" width="8.1796875" style="263" customWidth="1"/>
    <col min="3594" max="3594" width="10.54296875" style="263" customWidth="1"/>
    <col min="3595" max="3595" width="7.26953125" style="263" customWidth="1"/>
    <col min="3596" max="3596" width="11" style="263" customWidth="1"/>
    <col min="3597" max="3597" width="7.453125" style="263" customWidth="1"/>
    <col min="3598" max="3598" width="12" style="263" customWidth="1"/>
    <col min="3599" max="3599" width="10.54296875" style="263" bestFit="1" customWidth="1"/>
    <col min="3600" max="3840" width="8.7265625" style="263"/>
    <col min="3841" max="3841" width="5.54296875" style="263" customWidth="1"/>
    <col min="3842" max="3842" width="33.1796875" style="263" customWidth="1"/>
    <col min="3843" max="3843" width="13.81640625" style="263" customWidth="1"/>
    <col min="3844" max="3844" width="7.7265625" style="263" customWidth="1"/>
    <col min="3845" max="3845" width="6.453125" style="263" customWidth="1"/>
    <col min="3846" max="3846" width="17.7265625" style="263" customWidth="1"/>
    <col min="3847" max="3847" width="7.81640625" style="263" customWidth="1"/>
    <col min="3848" max="3848" width="10.7265625" style="263" customWidth="1"/>
    <col min="3849" max="3849" width="8.1796875" style="263" customWidth="1"/>
    <col min="3850" max="3850" width="10.54296875" style="263" customWidth="1"/>
    <col min="3851" max="3851" width="7.26953125" style="263" customWidth="1"/>
    <col min="3852" max="3852" width="11" style="263" customWidth="1"/>
    <col min="3853" max="3853" width="7.453125" style="263" customWidth="1"/>
    <col min="3854" max="3854" width="12" style="263" customWidth="1"/>
    <col min="3855" max="3855" width="10.54296875" style="263" bestFit="1" customWidth="1"/>
    <col min="3856" max="4096" width="8.7265625" style="263"/>
    <col min="4097" max="4097" width="5.54296875" style="263" customWidth="1"/>
    <col min="4098" max="4098" width="33.1796875" style="263" customWidth="1"/>
    <col min="4099" max="4099" width="13.81640625" style="263" customWidth="1"/>
    <col min="4100" max="4100" width="7.7265625" style="263" customWidth="1"/>
    <col min="4101" max="4101" width="6.453125" style="263" customWidth="1"/>
    <col min="4102" max="4102" width="17.7265625" style="263" customWidth="1"/>
    <col min="4103" max="4103" width="7.81640625" style="263" customWidth="1"/>
    <col min="4104" max="4104" width="10.7265625" style="263" customWidth="1"/>
    <col min="4105" max="4105" width="8.1796875" style="263" customWidth="1"/>
    <col min="4106" max="4106" width="10.54296875" style="263" customWidth="1"/>
    <col min="4107" max="4107" width="7.26953125" style="263" customWidth="1"/>
    <col min="4108" max="4108" width="11" style="263" customWidth="1"/>
    <col min="4109" max="4109" width="7.453125" style="263" customWidth="1"/>
    <col min="4110" max="4110" width="12" style="263" customWidth="1"/>
    <col min="4111" max="4111" width="10.54296875" style="263" bestFit="1" customWidth="1"/>
    <col min="4112" max="4352" width="8.7265625" style="263"/>
    <col min="4353" max="4353" width="5.54296875" style="263" customWidth="1"/>
    <col min="4354" max="4354" width="33.1796875" style="263" customWidth="1"/>
    <col min="4355" max="4355" width="13.81640625" style="263" customWidth="1"/>
    <col min="4356" max="4356" width="7.7265625" style="263" customWidth="1"/>
    <col min="4357" max="4357" width="6.453125" style="263" customWidth="1"/>
    <col min="4358" max="4358" width="17.7265625" style="263" customWidth="1"/>
    <col min="4359" max="4359" width="7.81640625" style="263" customWidth="1"/>
    <col min="4360" max="4360" width="10.7265625" style="263" customWidth="1"/>
    <col min="4361" max="4361" width="8.1796875" style="263" customWidth="1"/>
    <col min="4362" max="4362" width="10.54296875" style="263" customWidth="1"/>
    <col min="4363" max="4363" width="7.26953125" style="263" customWidth="1"/>
    <col min="4364" max="4364" width="11" style="263" customWidth="1"/>
    <col min="4365" max="4365" width="7.453125" style="263" customWidth="1"/>
    <col min="4366" max="4366" width="12" style="263" customWidth="1"/>
    <col min="4367" max="4367" width="10.54296875" style="263" bestFit="1" customWidth="1"/>
    <col min="4368" max="4608" width="8.7265625" style="263"/>
    <col min="4609" max="4609" width="5.54296875" style="263" customWidth="1"/>
    <col min="4610" max="4610" width="33.1796875" style="263" customWidth="1"/>
    <col min="4611" max="4611" width="13.81640625" style="263" customWidth="1"/>
    <col min="4612" max="4612" width="7.7265625" style="263" customWidth="1"/>
    <col min="4613" max="4613" width="6.453125" style="263" customWidth="1"/>
    <col min="4614" max="4614" width="17.7265625" style="263" customWidth="1"/>
    <col min="4615" max="4615" width="7.81640625" style="263" customWidth="1"/>
    <col min="4616" max="4616" width="10.7265625" style="263" customWidth="1"/>
    <col min="4617" max="4617" width="8.1796875" style="263" customWidth="1"/>
    <col min="4618" max="4618" width="10.54296875" style="263" customWidth="1"/>
    <col min="4619" max="4619" width="7.26953125" style="263" customWidth="1"/>
    <col min="4620" max="4620" width="11" style="263" customWidth="1"/>
    <col min="4621" max="4621" width="7.453125" style="263" customWidth="1"/>
    <col min="4622" max="4622" width="12" style="263" customWidth="1"/>
    <col min="4623" max="4623" width="10.54296875" style="263" bestFit="1" customWidth="1"/>
    <col min="4624" max="4864" width="8.7265625" style="263"/>
    <col min="4865" max="4865" width="5.54296875" style="263" customWidth="1"/>
    <col min="4866" max="4866" width="33.1796875" style="263" customWidth="1"/>
    <col min="4867" max="4867" width="13.81640625" style="263" customWidth="1"/>
    <col min="4868" max="4868" width="7.7265625" style="263" customWidth="1"/>
    <col min="4869" max="4869" width="6.453125" style="263" customWidth="1"/>
    <col min="4870" max="4870" width="17.7265625" style="263" customWidth="1"/>
    <col min="4871" max="4871" width="7.81640625" style="263" customWidth="1"/>
    <col min="4872" max="4872" width="10.7265625" style="263" customWidth="1"/>
    <col min="4873" max="4873" width="8.1796875" style="263" customWidth="1"/>
    <col min="4874" max="4874" width="10.54296875" style="263" customWidth="1"/>
    <col min="4875" max="4875" width="7.26953125" style="263" customWidth="1"/>
    <col min="4876" max="4876" width="11" style="263" customWidth="1"/>
    <col min="4877" max="4877" width="7.453125" style="263" customWidth="1"/>
    <col min="4878" max="4878" width="12" style="263" customWidth="1"/>
    <col min="4879" max="4879" width="10.54296875" style="263" bestFit="1" customWidth="1"/>
    <col min="4880" max="5120" width="8.7265625" style="263"/>
    <col min="5121" max="5121" width="5.54296875" style="263" customWidth="1"/>
    <col min="5122" max="5122" width="33.1796875" style="263" customWidth="1"/>
    <col min="5123" max="5123" width="13.81640625" style="263" customWidth="1"/>
    <col min="5124" max="5124" width="7.7265625" style="263" customWidth="1"/>
    <col min="5125" max="5125" width="6.453125" style="263" customWidth="1"/>
    <col min="5126" max="5126" width="17.7265625" style="263" customWidth="1"/>
    <col min="5127" max="5127" width="7.81640625" style="263" customWidth="1"/>
    <col min="5128" max="5128" width="10.7265625" style="263" customWidth="1"/>
    <col min="5129" max="5129" width="8.1796875" style="263" customWidth="1"/>
    <col min="5130" max="5130" width="10.54296875" style="263" customWidth="1"/>
    <col min="5131" max="5131" width="7.26953125" style="263" customWidth="1"/>
    <col min="5132" max="5132" width="11" style="263" customWidth="1"/>
    <col min="5133" max="5133" width="7.453125" style="263" customWidth="1"/>
    <col min="5134" max="5134" width="12" style="263" customWidth="1"/>
    <col min="5135" max="5135" width="10.54296875" style="263" bestFit="1" customWidth="1"/>
    <col min="5136" max="5376" width="8.7265625" style="263"/>
    <col min="5377" max="5377" width="5.54296875" style="263" customWidth="1"/>
    <col min="5378" max="5378" width="33.1796875" style="263" customWidth="1"/>
    <col min="5379" max="5379" width="13.81640625" style="263" customWidth="1"/>
    <col min="5380" max="5380" width="7.7265625" style="263" customWidth="1"/>
    <col min="5381" max="5381" width="6.453125" style="263" customWidth="1"/>
    <col min="5382" max="5382" width="17.7265625" style="263" customWidth="1"/>
    <col min="5383" max="5383" width="7.81640625" style="263" customWidth="1"/>
    <col min="5384" max="5384" width="10.7265625" style="263" customWidth="1"/>
    <col min="5385" max="5385" width="8.1796875" style="263" customWidth="1"/>
    <col min="5386" max="5386" width="10.54296875" style="263" customWidth="1"/>
    <col min="5387" max="5387" width="7.26953125" style="263" customWidth="1"/>
    <col min="5388" max="5388" width="11" style="263" customWidth="1"/>
    <col min="5389" max="5389" width="7.453125" style="263" customWidth="1"/>
    <col min="5390" max="5390" width="12" style="263" customWidth="1"/>
    <col min="5391" max="5391" width="10.54296875" style="263" bestFit="1" customWidth="1"/>
    <col min="5392" max="5632" width="8.7265625" style="263"/>
    <col min="5633" max="5633" width="5.54296875" style="263" customWidth="1"/>
    <col min="5634" max="5634" width="33.1796875" style="263" customWidth="1"/>
    <col min="5635" max="5635" width="13.81640625" style="263" customWidth="1"/>
    <col min="5636" max="5636" width="7.7265625" style="263" customWidth="1"/>
    <col min="5637" max="5637" width="6.453125" style="263" customWidth="1"/>
    <col min="5638" max="5638" width="17.7265625" style="263" customWidth="1"/>
    <col min="5639" max="5639" width="7.81640625" style="263" customWidth="1"/>
    <col min="5640" max="5640" width="10.7265625" style="263" customWidth="1"/>
    <col min="5641" max="5641" width="8.1796875" style="263" customWidth="1"/>
    <col min="5642" max="5642" width="10.54296875" style="263" customWidth="1"/>
    <col min="5643" max="5643" width="7.26953125" style="263" customWidth="1"/>
    <col min="5644" max="5644" width="11" style="263" customWidth="1"/>
    <col min="5645" max="5645" width="7.453125" style="263" customWidth="1"/>
    <col min="5646" max="5646" width="12" style="263" customWidth="1"/>
    <col min="5647" max="5647" width="10.54296875" style="263" bestFit="1" customWidth="1"/>
    <col min="5648" max="5888" width="8.7265625" style="263"/>
    <col min="5889" max="5889" width="5.54296875" style="263" customWidth="1"/>
    <col min="5890" max="5890" width="33.1796875" style="263" customWidth="1"/>
    <col min="5891" max="5891" width="13.81640625" style="263" customWidth="1"/>
    <col min="5892" max="5892" width="7.7265625" style="263" customWidth="1"/>
    <col min="5893" max="5893" width="6.453125" style="263" customWidth="1"/>
    <col min="5894" max="5894" width="17.7265625" style="263" customWidth="1"/>
    <col min="5895" max="5895" width="7.81640625" style="263" customWidth="1"/>
    <col min="5896" max="5896" width="10.7265625" style="263" customWidth="1"/>
    <col min="5897" max="5897" width="8.1796875" style="263" customWidth="1"/>
    <col min="5898" max="5898" width="10.54296875" style="263" customWidth="1"/>
    <col min="5899" max="5899" width="7.26953125" style="263" customWidth="1"/>
    <col min="5900" max="5900" width="11" style="263" customWidth="1"/>
    <col min="5901" max="5901" width="7.453125" style="263" customWidth="1"/>
    <col min="5902" max="5902" width="12" style="263" customWidth="1"/>
    <col min="5903" max="5903" width="10.54296875" style="263" bestFit="1" customWidth="1"/>
    <col min="5904" max="6144" width="8.7265625" style="263"/>
    <col min="6145" max="6145" width="5.54296875" style="263" customWidth="1"/>
    <col min="6146" max="6146" width="33.1796875" style="263" customWidth="1"/>
    <col min="6147" max="6147" width="13.81640625" style="263" customWidth="1"/>
    <col min="6148" max="6148" width="7.7265625" style="263" customWidth="1"/>
    <col min="6149" max="6149" width="6.453125" style="263" customWidth="1"/>
    <col min="6150" max="6150" width="17.7265625" style="263" customWidth="1"/>
    <col min="6151" max="6151" width="7.81640625" style="263" customWidth="1"/>
    <col min="6152" max="6152" width="10.7265625" style="263" customWidth="1"/>
    <col min="6153" max="6153" width="8.1796875" style="263" customWidth="1"/>
    <col min="6154" max="6154" width="10.54296875" style="263" customWidth="1"/>
    <col min="6155" max="6155" width="7.26953125" style="263" customWidth="1"/>
    <col min="6156" max="6156" width="11" style="263" customWidth="1"/>
    <col min="6157" max="6157" width="7.453125" style="263" customWidth="1"/>
    <col min="6158" max="6158" width="12" style="263" customWidth="1"/>
    <col min="6159" max="6159" width="10.54296875" style="263" bestFit="1" customWidth="1"/>
    <col min="6160" max="6400" width="8.7265625" style="263"/>
    <col min="6401" max="6401" width="5.54296875" style="263" customWidth="1"/>
    <col min="6402" max="6402" width="33.1796875" style="263" customWidth="1"/>
    <col min="6403" max="6403" width="13.81640625" style="263" customWidth="1"/>
    <col min="6404" max="6404" width="7.7265625" style="263" customWidth="1"/>
    <col min="6405" max="6405" width="6.453125" style="263" customWidth="1"/>
    <col min="6406" max="6406" width="17.7265625" style="263" customWidth="1"/>
    <col min="6407" max="6407" width="7.81640625" style="263" customWidth="1"/>
    <col min="6408" max="6408" width="10.7265625" style="263" customWidth="1"/>
    <col min="6409" max="6409" width="8.1796875" style="263" customWidth="1"/>
    <col min="6410" max="6410" width="10.54296875" style="263" customWidth="1"/>
    <col min="6411" max="6411" width="7.26953125" style="263" customWidth="1"/>
    <col min="6412" max="6412" width="11" style="263" customWidth="1"/>
    <col min="6413" max="6413" width="7.453125" style="263" customWidth="1"/>
    <col min="6414" max="6414" width="12" style="263" customWidth="1"/>
    <col min="6415" max="6415" width="10.54296875" style="263" bestFit="1" customWidth="1"/>
    <col min="6416" max="6656" width="8.7265625" style="263"/>
    <col min="6657" max="6657" width="5.54296875" style="263" customWidth="1"/>
    <col min="6658" max="6658" width="33.1796875" style="263" customWidth="1"/>
    <col min="6659" max="6659" width="13.81640625" style="263" customWidth="1"/>
    <col min="6660" max="6660" width="7.7265625" style="263" customWidth="1"/>
    <col min="6661" max="6661" width="6.453125" style="263" customWidth="1"/>
    <col min="6662" max="6662" width="17.7265625" style="263" customWidth="1"/>
    <col min="6663" max="6663" width="7.81640625" style="263" customWidth="1"/>
    <col min="6664" max="6664" width="10.7265625" style="263" customWidth="1"/>
    <col min="6665" max="6665" width="8.1796875" style="263" customWidth="1"/>
    <col min="6666" max="6666" width="10.54296875" style="263" customWidth="1"/>
    <col min="6667" max="6667" width="7.26953125" style="263" customWidth="1"/>
    <col min="6668" max="6668" width="11" style="263" customWidth="1"/>
    <col min="6669" max="6669" width="7.453125" style="263" customWidth="1"/>
    <col min="6670" max="6670" width="12" style="263" customWidth="1"/>
    <col min="6671" max="6671" width="10.54296875" style="263" bestFit="1" customWidth="1"/>
    <col min="6672" max="6912" width="8.7265625" style="263"/>
    <col min="6913" max="6913" width="5.54296875" style="263" customWidth="1"/>
    <col min="6914" max="6914" width="33.1796875" style="263" customWidth="1"/>
    <col min="6915" max="6915" width="13.81640625" style="263" customWidth="1"/>
    <col min="6916" max="6916" width="7.7265625" style="263" customWidth="1"/>
    <col min="6917" max="6917" width="6.453125" style="263" customWidth="1"/>
    <col min="6918" max="6918" width="17.7265625" style="263" customWidth="1"/>
    <col min="6919" max="6919" width="7.81640625" style="263" customWidth="1"/>
    <col min="6920" max="6920" width="10.7265625" style="263" customWidth="1"/>
    <col min="6921" max="6921" width="8.1796875" style="263" customWidth="1"/>
    <col min="6922" max="6922" width="10.54296875" style="263" customWidth="1"/>
    <col min="6923" max="6923" width="7.26953125" style="263" customWidth="1"/>
    <col min="6924" max="6924" width="11" style="263" customWidth="1"/>
    <col min="6925" max="6925" width="7.453125" style="263" customWidth="1"/>
    <col min="6926" max="6926" width="12" style="263" customWidth="1"/>
    <col min="6927" max="6927" width="10.54296875" style="263" bestFit="1" customWidth="1"/>
    <col min="6928" max="7168" width="8.7265625" style="263"/>
    <col min="7169" max="7169" width="5.54296875" style="263" customWidth="1"/>
    <col min="7170" max="7170" width="33.1796875" style="263" customWidth="1"/>
    <col min="7171" max="7171" width="13.81640625" style="263" customWidth="1"/>
    <col min="7172" max="7172" width="7.7265625" style="263" customWidth="1"/>
    <col min="7173" max="7173" width="6.453125" style="263" customWidth="1"/>
    <col min="7174" max="7174" width="17.7265625" style="263" customWidth="1"/>
    <col min="7175" max="7175" width="7.81640625" style="263" customWidth="1"/>
    <col min="7176" max="7176" width="10.7265625" style="263" customWidth="1"/>
    <col min="7177" max="7177" width="8.1796875" style="263" customWidth="1"/>
    <col min="7178" max="7178" width="10.54296875" style="263" customWidth="1"/>
    <col min="7179" max="7179" width="7.26953125" style="263" customWidth="1"/>
    <col min="7180" max="7180" width="11" style="263" customWidth="1"/>
    <col min="7181" max="7181" width="7.453125" style="263" customWidth="1"/>
    <col min="7182" max="7182" width="12" style="263" customWidth="1"/>
    <col min="7183" max="7183" width="10.54296875" style="263" bestFit="1" customWidth="1"/>
    <col min="7184" max="7424" width="8.7265625" style="263"/>
    <col min="7425" max="7425" width="5.54296875" style="263" customWidth="1"/>
    <col min="7426" max="7426" width="33.1796875" style="263" customWidth="1"/>
    <col min="7427" max="7427" width="13.81640625" style="263" customWidth="1"/>
    <col min="7428" max="7428" width="7.7265625" style="263" customWidth="1"/>
    <col min="7429" max="7429" width="6.453125" style="263" customWidth="1"/>
    <col min="7430" max="7430" width="17.7265625" style="263" customWidth="1"/>
    <col min="7431" max="7431" width="7.81640625" style="263" customWidth="1"/>
    <col min="7432" max="7432" width="10.7265625" style="263" customWidth="1"/>
    <col min="7433" max="7433" width="8.1796875" style="263" customWidth="1"/>
    <col min="7434" max="7434" width="10.54296875" style="263" customWidth="1"/>
    <col min="7435" max="7435" width="7.26953125" style="263" customWidth="1"/>
    <col min="7436" max="7436" width="11" style="263" customWidth="1"/>
    <col min="7437" max="7437" width="7.453125" style="263" customWidth="1"/>
    <col min="7438" max="7438" width="12" style="263" customWidth="1"/>
    <col min="7439" max="7439" width="10.54296875" style="263" bestFit="1" customWidth="1"/>
    <col min="7440" max="7680" width="8.7265625" style="263"/>
    <col min="7681" max="7681" width="5.54296875" style="263" customWidth="1"/>
    <col min="7682" max="7682" width="33.1796875" style="263" customWidth="1"/>
    <col min="7683" max="7683" width="13.81640625" style="263" customWidth="1"/>
    <col min="7684" max="7684" width="7.7265625" style="263" customWidth="1"/>
    <col min="7685" max="7685" width="6.453125" style="263" customWidth="1"/>
    <col min="7686" max="7686" width="17.7265625" style="263" customWidth="1"/>
    <col min="7687" max="7687" width="7.81640625" style="263" customWidth="1"/>
    <col min="7688" max="7688" width="10.7265625" style="263" customWidth="1"/>
    <col min="7689" max="7689" width="8.1796875" style="263" customWidth="1"/>
    <col min="7690" max="7690" width="10.54296875" style="263" customWidth="1"/>
    <col min="7691" max="7691" width="7.26953125" style="263" customWidth="1"/>
    <col min="7692" max="7692" width="11" style="263" customWidth="1"/>
    <col min="7693" max="7693" width="7.453125" style="263" customWidth="1"/>
    <col min="7694" max="7694" width="12" style="263" customWidth="1"/>
    <col min="7695" max="7695" width="10.54296875" style="263" bestFit="1" customWidth="1"/>
    <col min="7696" max="7936" width="8.7265625" style="263"/>
    <col min="7937" max="7937" width="5.54296875" style="263" customWidth="1"/>
    <col min="7938" max="7938" width="33.1796875" style="263" customWidth="1"/>
    <col min="7939" max="7939" width="13.81640625" style="263" customWidth="1"/>
    <col min="7940" max="7940" width="7.7265625" style="263" customWidth="1"/>
    <col min="7941" max="7941" width="6.453125" style="263" customWidth="1"/>
    <col min="7942" max="7942" width="17.7265625" style="263" customWidth="1"/>
    <col min="7943" max="7943" width="7.81640625" style="263" customWidth="1"/>
    <col min="7944" max="7944" width="10.7265625" style="263" customWidth="1"/>
    <col min="7945" max="7945" width="8.1796875" style="263" customWidth="1"/>
    <col min="7946" max="7946" width="10.54296875" style="263" customWidth="1"/>
    <col min="7947" max="7947" width="7.26953125" style="263" customWidth="1"/>
    <col min="7948" max="7948" width="11" style="263" customWidth="1"/>
    <col min="7949" max="7949" width="7.453125" style="263" customWidth="1"/>
    <col min="7950" max="7950" width="12" style="263" customWidth="1"/>
    <col min="7951" max="7951" width="10.54296875" style="263" bestFit="1" customWidth="1"/>
    <col min="7952" max="8192" width="8.7265625" style="263"/>
    <col min="8193" max="8193" width="5.54296875" style="263" customWidth="1"/>
    <col min="8194" max="8194" width="33.1796875" style="263" customWidth="1"/>
    <col min="8195" max="8195" width="13.81640625" style="263" customWidth="1"/>
    <col min="8196" max="8196" width="7.7265625" style="263" customWidth="1"/>
    <col min="8197" max="8197" width="6.453125" style="263" customWidth="1"/>
    <col min="8198" max="8198" width="17.7265625" style="263" customWidth="1"/>
    <col min="8199" max="8199" width="7.81640625" style="263" customWidth="1"/>
    <col min="8200" max="8200" width="10.7265625" style="263" customWidth="1"/>
    <col min="8201" max="8201" width="8.1796875" style="263" customWidth="1"/>
    <col min="8202" max="8202" width="10.54296875" style="263" customWidth="1"/>
    <col min="8203" max="8203" width="7.26953125" style="263" customWidth="1"/>
    <col min="8204" max="8204" width="11" style="263" customWidth="1"/>
    <col min="8205" max="8205" width="7.453125" style="263" customWidth="1"/>
    <col min="8206" max="8206" width="12" style="263" customWidth="1"/>
    <col min="8207" max="8207" width="10.54296875" style="263" bestFit="1" customWidth="1"/>
    <col min="8208" max="8448" width="8.7265625" style="263"/>
    <col min="8449" max="8449" width="5.54296875" style="263" customWidth="1"/>
    <col min="8450" max="8450" width="33.1796875" style="263" customWidth="1"/>
    <col min="8451" max="8451" width="13.81640625" style="263" customWidth="1"/>
    <col min="8452" max="8452" width="7.7265625" style="263" customWidth="1"/>
    <col min="8453" max="8453" width="6.453125" style="263" customWidth="1"/>
    <col min="8454" max="8454" width="17.7265625" style="263" customWidth="1"/>
    <col min="8455" max="8455" width="7.81640625" style="263" customWidth="1"/>
    <col min="8456" max="8456" width="10.7265625" style="263" customWidth="1"/>
    <col min="8457" max="8457" width="8.1796875" style="263" customWidth="1"/>
    <col min="8458" max="8458" width="10.54296875" style="263" customWidth="1"/>
    <col min="8459" max="8459" width="7.26953125" style="263" customWidth="1"/>
    <col min="8460" max="8460" width="11" style="263" customWidth="1"/>
    <col min="8461" max="8461" width="7.453125" style="263" customWidth="1"/>
    <col min="8462" max="8462" width="12" style="263" customWidth="1"/>
    <col min="8463" max="8463" width="10.54296875" style="263" bestFit="1" customWidth="1"/>
    <col min="8464" max="8704" width="8.7265625" style="263"/>
    <col min="8705" max="8705" width="5.54296875" style="263" customWidth="1"/>
    <col min="8706" max="8706" width="33.1796875" style="263" customWidth="1"/>
    <col min="8707" max="8707" width="13.81640625" style="263" customWidth="1"/>
    <col min="8708" max="8708" width="7.7265625" style="263" customWidth="1"/>
    <col min="8709" max="8709" width="6.453125" style="263" customWidth="1"/>
    <col min="8710" max="8710" width="17.7265625" style="263" customWidth="1"/>
    <col min="8711" max="8711" width="7.81640625" style="263" customWidth="1"/>
    <col min="8712" max="8712" width="10.7265625" style="263" customWidth="1"/>
    <col min="8713" max="8713" width="8.1796875" style="263" customWidth="1"/>
    <col min="8714" max="8714" width="10.54296875" style="263" customWidth="1"/>
    <col min="8715" max="8715" width="7.26953125" style="263" customWidth="1"/>
    <col min="8716" max="8716" width="11" style="263" customWidth="1"/>
    <col min="8717" max="8717" width="7.453125" style="263" customWidth="1"/>
    <col min="8718" max="8718" width="12" style="263" customWidth="1"/>
    <col min="8719" max="8719" width="10.54296875" style="263" bestFit="1" customWidth="1"/>
    <col min="8720" max="8960" width="8.7265625" style="263"/>
    <col min="8961" max="8961" width="5.54296875" style="263" customWidth="1"/>
    <col min="8962" max="8962" width="33.1796875" style="263" customWidth="1"/>
    <col min="8963" max="8963" width="13.81640625" style="263" customWidth="1"/>
    <col min="8964" max="8964" width="7.7265625" style="263" customWidth="1"/>
    <col min="8965" max="8965" width="6.453125" style="263" customWidth="1"/>
    <col min="8966" max="8966" width="17.7265625" style="263" customWidth="1"/>
    <col min="8967" max="8967" width="7.81640625" style="263" customWidth="1"/>
    <col min="8968" max="8968" width="10.7265625" style="263" customWidth="1"/>
    <col min="8969" max="8969" width="8.1796875" style="263" customWidth="1"/>
    <col min="8970" max="8970" width="10.54296875" style="263" customWidth="1"/>
    <col min="8971" max="8971" width="7.26953125" style="263" customWidth="1"/>
    <col min="8972" max="8972" width="11" style="263" customWidth="1"/>
    <col min="8973" max="8973" width="7.453125" style="263" customWidth="1"/>
    <col min="8974" max="8974" width="12" style="263" customWidth="1"/>
    <col min="8975" max="8975" width="10.54296875" style="263" bestFit="1" customWidth="1"/>
    <col min="8976" max="9216" width="8.7265625" style="263"/>
    <col min="9217" max="9217" width="5.54296875" style="263" customWidth="1"/>
    <col min="9218" max="9218" width="33.1796875" style="263" customWidth="1"/>
    <col min="9219" max="9219" width="13.81640625" style="263" customWidth="1"/>
    <col min="9220" max="9220" width="7.7265625" style="263" customWidth="1"/>
    <col min="9221" max="9221" width="6.453125" style="263" customWidth="1"/>
    <col min="9222" max="9222" width="17.7265625" style="263" customWidth="1"/>
    <col min="9223" max="9223" width="7.81640625" style="263" customWidth="1"/>
    <col min="9224" max="9224" width="10.7265625" style="263" customWidth="1"/>
    <col min="9225" max="9225" width="8.1796875" style="263" customWidth="1"/>
    <col min="9226" max="9226" width="10.54296875" style="263" customWidth="1"/>
    <col min="9227" max="9227" width="7.26953125" style="263" customWidth="1"/>
    <col min="9228" max="9228" width="11" style="263" customWidth="1"/>
    <col min="9229" max="9229" width="7.453125" style="263" customWidth="1"/>
    <col min="9230" max="9230" width="12" style="263" customWidth="1"/>
    <col min="9231" max="9231" width="10.54296875" style="263" bestFit="1" customWidth="1"/>
    <col min="9232" max="9472" width="8.7265625" style="263"/>
    <col min="9473" max="9473" width="5.54296875" style="263" customWidth="1"/>
    <col min="9474" max="9474" width="33.1796875" style="263" customWidth="1"/>
    <col min="9475" max="9475" width="13.81640625" style="263" customWidth="1"/>
    <col min="9476" max="9476" width="7.7265625" style="263" customWidth="1"/>
    <col min="9477" max="9477" width="6.453125" style="263" customWidth="1"/>
    <col min="9478" max="9478" width="17.7265625" style="263" customWidth="1"/>
    <col min="9479" max="9479" width="7.81640625" style="263" customWidth="1"/>
    <col min="9480" max="9480" width="10.7265625" style="263" customWidth="1"/>
    <col min="9481" max="9481" width="8.1796875" style="263" customWidth="1"/>
    <col min="9482" max="9482" width="10.54296875" style="263" customWidth="1"/>
    <col min="9483" max="9483" width="7.26953125" style="263" customWidth="1"/>
    <col min="9484" max="9484" width="11" style="263" customWidth="1"/>
    <col min="9485" max="9485" width="7.453125" style="263" customWidth="1"/>
    <col min="9486" max="9486" width="12" style="263" customWidth="1"/>
    <col min="9487" max="9487" width="10.54296875" style="263" bestFit="1" customWidth="1"/>
    <col min="9488" max="9728" width="8.7265625" style="263"/>
    <col min="9729" max="9729" width="5.54296875" style="263" customWidth="1"/>
    <col min="9730" max="9730" width="33.1796875" style="263" customWidth="1"/>
    <col min="9731" max="9731" width="13.81640625" style="263" customWidth="1"/>
    <col min="9732" max="9732" width="7.7265625" style="263" customWidth="1"/>
    <col min="9733" max="9733" width="6.453125" style="263" customWidth="1"/>
    <col min="9734" max="9734" width="17.7265625" style="263" customWidth="1"/>
    <col min="9735" max="9735" width="7.81640625" style="263" customWidth="1"/>
    <col min="9736" max="9736" width="10.7265625" style="263" customWidth="1"/>
    <col min="9737" max="9737" width="8.1796875" style="263" customWidth="1"/>
    <col min="9738" max="9738" width="10.54296875" style="263" customWidth="1"/>
    <col min="9739" max="9739" width="7.26953125" style="263" customWidth="1"/>
    <col min="9740" max="9740" width="11" style="263" customWidth="1"/>
    <col min="9741" max="9741" width="7.453125" style="263" customWidth="1"/>
    <col min="9742" max="9742" width="12" style="263" customWidth="1"/>
    <col min="9743" max="9743" width="10.54296875" style="263" bestFit="1" customWidth="1"/>
    <col min="9744" max="9984" width="8.7265625" style="263"/>
    <col min="9985" max="9985" width="5.54296875" style="263" customWidth="1"/>
    <col min="9986" max="9986" width="33.1796875" style="263" customWidth="1"/>
    <col min="9987" max="9987" width="13.81640625" style="263" customWidth="1"/>
    <col min="9988" max="9988" width="7.7265625" style="263" customWidth="1"/>
    <col min="9989" max="9989" width="6.453125" style="263" customWidth="1"/>
    <col min="9990" max="9990" width="17.7265625" style="263" customWidth="1"/>
    <col min="9991" max="9991" width="7.81640625" style="263" customWidth="1"/>
    <col min="9992" max="9992" width="10.7265625" style="263" customWidth="1"/>
    <col min="9993" max="9993" width="8.1796875" style="263" customWidth="1"/>
    <col min="9994" max="9994" width="10.54296875" style="263" customWidth="1"/>
    <col min="9995" max="9995" width="7.26953125" style="263" customWidth="1"/>
    <col min="9996" max="9996" width="11" style="263" customWidth="1"/>
    <col min="9997" max="9997" width="7.453125" style="263" customWidth="1"/>
    <col min="9998" max="9998" width="12" style="263" customWidth="1"/>
    <col min="9999" max="9999" width="10.54296875" style="263" bestFit="1" customWidth="1"/>
    <col min="10000" max="10240" width="8.7265625" style="263"/>
    <col min="10241" max="10241" width="5.54296875" style="263" customWidth="1"/>
    <col min="10242" max="10242" width="33.1796875" style="263" customWidth="1"/>
    <col min="10243" max="10243" width="13.81640625" style="263" customWidth="1"/>
    <col min="10244" max="10244" width="7.7265625" style="263" customWidth="1"/>
    <col min="10245" max="10245" width="6.453125" style="263" customWidth="1"/>
    <col min="10246" max="10246" width="17.7265625" style="263" customWidth="1"/>
    <col min="10247" max="10247" width="7.81640625" style="263" customWidth="1"/>
    <col min="10248" max="10248" width="10.7265625" style="263" customWidth="1"/>
    <col min="10249" max="10249" width="8.1796875" style="263" customWidth="1"/>
    <col min="10250" max="10250" width="10.54296875" style="263" customWidth="1"/>
    <col min="10251" max="10251" width="7.26953125" style="263" customWidth="1"/>
    <col min="10252" max="10252" width="11" style="263" customWidth="1"/>
    <col min="10253" max="10253" width="7.453125" style="263" customWidth="1"/>
    <col min="10254" max="10254" width="12" style="263" customWidth="1"/>
    <col min="10255" max="10255" width="10.54296875" style="263" bestFit="1" customWidth="1"/>
    <col min="10256" max="10496" width="8.7265625" style="263"/>
    <col min="10497" max="10497" width="5.54296875" style="263" customWidth="1"/>
    <col min="10498" max="10498" width="33.1796875" style="263" customWidth="1"/>
    <col min="10499" max="10499" width="13.81640625" style="263" customWidth="1"/>
    <col min="10500" max="10500" width="7.7265625" style="263" customWidth="1"/>
    <col min="10501" max="10501" width="6.453125" style="263" customWidth="1"/>
    <col min="10502" max="10502" width="17.7265625" style="263" customWidth="1"/>
    <col min="10503" max="10503" width="7.81640625" style="263" customWidth="1"/>
    <col min="10504" max="10504" width="10.7265625" style="263" customWidth="1"/>
    <col min="10505" max="10505" width="8.1796875" style="263" customWidth="1"/>
    <col min="10506" max="10506" width="10.54296875" style="263" customWidth="1"/>
    <col min="10507" max="10507" width="7.26953125" style="263" customWidth="1"/>
    <col min="10508" max="10508" width="11" style="263" customWidth="1"/>
    <col min="10509" max="10509" width="7.453125" style="263" customWidth="1"/>
    <col min="10510" max="10510" width="12" style="263" customWidth="1"/>
    <col min="10511" max="10511" width="10.54296875" style="263" bestFit="1" customWidth="1"/>
    <col min="10512" max="10752" width="8.7265625" style="263"/>
    <col min="10753" max="10753" width="5.54296875" style="263" customWidth="1"/>
    <col min="10754" max="10754" width="33.1796875" style="263" customWidth="1"/>
    <col min="10755" max="10755" width="13.81640625" style="263" customWidth="1"/>
    <col min="10756" max="10756" width="7.7265625" style="263" customWidth="1"/>
    <col min="10757" max="10757" width="6.453125" style="263" customWidth="1"/>
    <col min="10758" max="10758" width="17.7265625" style="263" customWidth="1"/>
    <col min="10759" max="10759" width="7.81640625" style="263" customWidth="1"/>
    <col min="10760" max="10760" width="10.7265625" style="263" customWidth="1"/>
    <col min="10761" max="10761" width="8.1796875" style="263" customWidth="1"/>
    <col min="10762" max="10762" width="10.54296875" style="263" customWidth="1"/>
    <col min="10763" max="10763" width="7.26953125" style="263" customWidth="1"/>
    <col min="10764" max="10764" width="11" style="263" customWidth="1"/>
    <col min="10765" max="10765" width="7.453125" style="263" customWidth="1"/>
    <col min="10766" max="10766" width="12" style="263" customWidth="1"/>
    <col min="10767" max="10767" width="10.54296875" style="263" bestFit="1" customWidth="1"/>
    <col min="10768" max="11008" width="8.7265625" style="263"/>
    <col min="11009" max="11009" width="5.54296875" style="263" customWidth="1"/>
    <col min="11010" max="11010" width="33.1796875" style="263" customWidth="1"/>
    <col min="11011" max="11011" width="13.81640625" style="263" customWidth="1"/>
    <col min="11012" max="11012" width="7.7265625" style="263" customWidth="1"/>
    <col min="11013" max="11013" width="6.453125" style="263" customWidth="1"/>
    <col min="11014" max="11014" width="17.7265625" style="263" customWidth="1"/>
    <col min="11015" max="11015" width="7.81640625" style="263" customWidth="1"/>
    <col min="11016" max="11016" width="10.7265625" style="263" customWidth="1"/>
    <col min="11017" max="11017" width="8.1796875" style="263" customWidth="1"/>
    <col min="11018" max="11018" width="10.54296875" style="263" customWidth="1"/>
    <col min="11019" max="11019" width="7.26953125" style="263" customWidth="1"/>
    <col min="11020" max="11020" width="11" style="263" customWidth="1"/>
    <col min="11021" max="11021" width="7.453125" style="263" customWidth="1"/>
    <col min="11022" max="11022" width="12" style="263" customWidth="1"/>
    <col min="11023" max="11023" width="10.54296875" style="263" bestFit="1" customWidth="1"/>
    <col min="11024" max="11264" width="8.7265625" style="263"/>
    <col min="11265" max="11265" width="5.54296875" style="263" customWidth="1"/>
    <col min="11266" max="11266" width="33.1796875" style="263" customWidth="1"/>
    <col min="11267" max="11267" width="13.81640625" style="263" customWidth="1"/>
    <col min="11268" max="11268" width="7.7265625" style="263" customWidth="1"/>
    <col min="11269" max="11269" width="6.453125" style="263" customWidth="1"/>
    <col min="11270" max="11270" width="17.7265625" style="263" customWidth="1"/>
    <col min="11271" max="11271" width="7.81640625" style="263" customWidth="1"/>
    <col min="11272" max="11272" width="10.7265625" style="263" customWidth="1"/>
    <col min="11273" max="11273" width="8.1796875" style="263" customWidth="1"/>
    <col min="11274" max="11274" width="10.54296875" style="263" customWidth="1"/>
    <col min="11275" max="11275" width="7.26953125" style="263" customWidth="1"/>
    <col min="11276" max="11276" width="11" style="263" customWidth="1"/>
    <col min="11277" max="11277" width="7.453125" style="263" customWidth="1"/>
    <col min="11278" max="11278" width="12" style="263" customWidth="1"/>
    <col min="11279" max="11279" width="10.54296875" style="263" bestFit="1" customWidth="1"/>
    <col min="11280" max="11520" width="8.7265625" style="263"/>
    <col min="11521" max="11521" width="5.54296875" style="263" customWidth="1"/>
    <col min="11522" max="11522" width="33.1796875" style="263" customWidth="1"/>
    <col min="11523" max="11523" width="13.81640625" style="263" customWidth="1"/>
    <col min="11524" max="11524" width="7.7265625" style="263" customWidth="1"/>
    <col min="11525" max="11525" width="6.453125" style="263" customWidth="1"/>
    <col min="11526" max="11526" width="17.7265625" style="263" customWidth="1"/>
    <col min="11527" max="11527" width="7.81640625" style="263" customWidth="1"/>
    <col min="11528" max="11528" width="10.7265625" style="263" customWidth="1"/>
    <col min="11529" max="11529" width="8.1796875" style="263" customWidth="1"/>
    <col min="11530" max="11530" width="10.54296875" style="263" customWidth="1"/>
    <col min="11531" max="11531" width="7.26953125" style="263" customWidth="1"/>
    <col min="11532" max="11532" width="11" style="263" customWidth="1"/>
    <col min="11533" max="11533" width="7.453125" style="263" customWidth="1"/>
    <col min="11534" max="11534" width="12" style="263" customWidth="1"/>
    <col min="11535" max="11535" width="10.54296875" style="263" bestFit="1" customWidth="1"/>
    <col min="11536" max="11776" width="8.7265625" style="263"/>
    <col min="11777" max="11777" width="5.54296875" style="263" customWidth="1"/>
    <col min="11778" max="11778" width="33.1796875" style="263" customWidth="1"/>
    <col min="11779" max="11779" width="13.81640625" style="263" customWidth="1"/>
    <col min="11780" max="11780" width="7.7265625" style="263" customWidth="1"/>
    <col min="11781" max="11781" width="6.453125" style="263" customWidth="1"/>
    <col min="11782" max="11782" width="17.7265625" style="263" customWidth="1"/>
    <col min="11783" max="11783" width="7.81640625" style="263" customWidth="1"/>
    <col min="11784" max="11784" width="10.7265625" style="263" customWidth="1"/>
    <col min="11785" max="11785" width="8.1796875" style="263" customWidth="1"/>
    <col min="11786" max="11786" width="10.54296875" style="263" customWidth="1"/>
    <col min="11787" max="11787" width="7.26953125" style="263" customWidth="1"/>
    <col min="11788" max="11788" width="11" style="263" customWidth="1"/>
    <col min="11789" max="11789" width="7.453125" style="263" customWidth="1"/>
    <col min="11790" max="11790" width="12" style="263" customWidth="1"/>
    <col min="11791" max="11791" width="10.54296875" style="263" bestFit="1" customWidth="1"/>
    <col min="11792" max="12032" width="8.7265625" style="263"/>
    <col min="12033" max="12033" width="5.54296875" style="263" customWidth="1"/>
    <col min="12034" max="12034" width="33.1796875" style="263" customWidth="1"/>
    <col min="12035" max="12035" width="13.81640625" style="263" customWidth="1"/>
    <col min="12036" max="12036" width="7.7265625" style="263" customWidth="1"/>
    <col min="12037" max="12037" width="6.453125" style="263" customWidth="1"/>
    <col min="12038" max="12038" width="17.7265625" style="263" customWidth="1"/>
    <col min="12039" max="12039" width="7.81640625" style="263" customWidth="1"/>
    <col min="12040" max="12040" width="10.7265625" style="263" customWidth="1"/>
    <col min="12041" max="12041" width="8.1796875" style="263" customWidth="1"/>
    <col min="12042" max="12042" width="10.54296875" style="263" customWidth="1"/>
    <col min="12043" max="12043" width="7.26953125" style="263" customWidth="1"/>
    <col min="12044" max="12044" width="11" style="263" customWidth="1"/>
    <col min="12045" max="12045" width="7.453125" style="263" customWidth="1"/>
    <col min="12046" max="12046" width="12" style="263" customWidth="1"/>
    <col min="12047" max="12047" width="10.54296875" style="263" bestFit="1" customWidth="1"/>
    <col min="12048" max="12288" width="8.7265625" style="263"/>
    <col min="12289" max="12289" width="5.54296875" style="263" customWidth="1"/>
    <col min="12290" max="12290" width="33.1796875" style="263" customWidth="1"/>
    <col min="12291" max="12291" width="13.81640625" style="263" customWidth="1"/>
    <col min="12292" max="12292" width="7.7265625" style="263" customWidth="1"/>
    <col min="12293" max="12293" width="6.453125" style="263" customWidth="1"/>
    <col min="12294" max="12294" width="17.7265625" style="263" customWidth="1"/>
    <col min="12295" max="12295" width="7.81640625" style="263" customWidth="1"/>
    <col min="12296" max="12296" width="10.7265625" style="263" customWidth="1"/>
    <col min="12297" max="12297" width="8.1796875" style="263" customWidth="1"/>
    <col min="12298" max="12298" width="10.54296875" style="263" customWidth="1"/>
    <col min="12299" max="12299" width="7.26953125" style="263" customWidth="1"/>
    <col min="12300" max="12300" width="11" style="263" customWidth="1"/>
    <col min="12301" max="12301" width="7.453125" style="263" customWidth="1"/>
    <col min="12302" max="12302" width="12" style="263" customWidth="1"/>
    <col min="12303" max="12303" width="10.54296875" style="263" bestFit="1" customWidth="1"/>
    <col min="12304" max="12544" width="8.7265625" style="263"/>
    <col min="12545" max="12545" width="5.54296875" style="263" customWidth="1"/>
    <col min="12546" max="12546" width="33.1796875" style="263" customWidth="1"/>
    <col min="12547" max="12547" width="13.81640625" style="263" customWidth="1"/>
    <col min="12548" max="12548" width="7.7265625" style="263" customWidth="1"/>
    <col min="12549" max="12549" width="6.453125" style="263" customWidth="1"/>
    <col min="12550" max="12550" width="17.7265625" style="263" customWidth="1"/>
    <col min="12551" max="12551" width="7.81640625" style="263" customWidth="1"/>
    <col min="12552" max="12552" width="10.7265625" style="263" customWidth="1"/>
    <col min="12553" max="12553" width="8.1796875" style="263" customWidth="1"/>
    <col min="12554" max="12554" width="10.54296875" style="263" customWidth="1"/>
    <col min="12555" max="12555" width="7.26953125" style="263" customWidth="1"/>
    <col min="12556" max="12556" width="11" style="263" customWidth="1"/>
    <col min="12557" max="12557" width="7.453125" style="263" customWidth="1"/>
    <col min="12558" max="12558" width="12" style="263" customWidth="1"/>
    <col min="12559" max="12559" width="10.54296875" style="263" bestFit="1" customWidth="1"/>
    <col min="12560" max="12800" width="8.7265625" style="263"/>
    <col min="12801" max="12801" width="5.54296875" style="263" customWidth="1"/>
    <col min="12802" max="12802" width="33.1796875" style="263" customWidth="1"/>
    <col min="12803" max="12803" width="13.81640625" style="263" customWidth="1"/>
    <col min="12804" max="12804" width="7.7265625" style="263" customWidth="1"/>
    <col min="12805" max="12805" width="6.453125" style="263" customWidth="1"/>
    <col min="12806" max="12806" width="17.7265625" style="263" customWidth="1"/>
    <col min="12807" max="12807" width="7.81640625" style="263" customWidth="1"/>
    <col min="12808" max="12808" width="10.7265625" style="263" customWidth="1"/>
    <col min="12809" max="12809" width="8.1796875" style="263" customWidth="1"/>
    <col min="12810" max="12810" width="10.54296875" style="263" customWidth="1"/>
    <col min="12811" max="12811" width="7.26953125" style="263" customWidth="1"/>
    <col min="12812" max="12812" width="11" style="263" customWidth="1"/>
    <col min="12813" max="12813" width="7.453125" style="263" customWidth="1"/>
    <col min="12814" max="12814" width="12" style="263" customWidth="1"/>
    <col min="12815" max="12815" width="10.54296875" style="263" bestFit="1" customWidth="1"/>
    <col min="12816" max="13056" width="8.7265625" style="263"/>
    <col min="13057" max="13057" width="5.54296875" style="263" customWidth="1"/>
    <col min="13058" max="13058" width="33.1796875" style="263" customWidth="1"/>
    <col min="13059" max="13059" width="13.81640625" style="263" customWidth="1"/>
    <col min="13060" max="13060" width="7.7265625" style="263" customWidth="1"/>
    <col min="13061" max="13061" width="6.453125" style="263" customWidth="1"/>
    <col min="13062" max="13062" width="17.7265625" style="263" customWidth="1"/>
    <col min="13063" max="13063" width="7.81640625" style="263" customWidth="1"/>
    <col min="13064" max="13064" width="10.7265625" style="263" customWidth="1"/>
    <col min="13065" max="13065" width="8.1796875" style="263" customWidth="1"/>
    <col min="13066" max="13066" width="10.54296875" style="263" customWidth="1"/>
    <col min="13067" max="13067" width="7.26953125" style="263" customWidth="1"/>
    <col min="13068" max="13068" width="11" style="263" customWidth="1"/>
    <col min="13069" max="13069" width="7.453125" style="263" customWidth="1"/>
    <col min="13070" max="13070" width="12" style="263" customWidth="1"/>
    <col min="13071" max="13071" width="10.54296875" style="263" bestFit="1" customWidth="1"/>
    <col min="13072" max="13312" width="8.7265625" style="263"/>
    <col min="13313" max="13313" width="5.54296875" style="263" customWidth="1"/>
    <col min="13314" max="13314" width="33.1796875" style="263" customWidth="1"/>
    <col min="13315" max="13315" width="13.81640625" style="263" customWidth="1"/>
    <col min="13316" max="13316" width="7.7265625" style="263" customWidth="1"/>
    <col min="13317" max="13317" width="6.453125" style="263" customWidth="1"/>
    <col min="13318" max="13318" width="17.7265625" style="263" customWidth="1"/>
    <col min="13319" max="13319" width="7.81640625" style="263" customWidth="1"/>
    <col min="13320" max="13320" width="10.7265625" style="263" customWidth="1"/>
    <col min="13321" max="13321" width="8.1796875" style="263" customWidth="1"/>
    <col min="13322" max="13322" width="10.54296875" style="263" customWidth="1"/>
    <col min="13323" max="13323" width="7.26953125" style="263" customWidth="1"/>
    <col min="13324" max="13324" width="11" style="263" customWidth="1"/>
    <col min="13325" max="13325" width="7.453125" style="263" customWidth="1"/>
    <col min="13326" max="13326" width="12" style="263" customWidth="1"/>
    <col min="13327" max="13327" width="10.54296875" style="263" bestFit="1" customWidth="1"/>
    <col min="13328" max="13568" width="8.7265625" style="263"/>
    <col min="13569" max="13569" width="5.54296875" style="263" customWidth="1"/>
    <col min="13570" max="13570" width="33.1796875" style="263" customWidth="1"/>
    <col min="13571" max="13571" width="13.81640625" style="263" customWidth="1"/>
    <col min="13572" max="13572" width="7.7265625" style="263" customWidth="1"/>
    <col min="13573" max="13573" width="6.453125" style="263" customWidth="1"/>
    <col min="13574" max="13574" width="17.7265625" style="263" customWidth="1"/>
    <col min="13575" max="13575" width="7.81640625" style="263" customWidth="1"/>
    <col min="13576" max="13576" width="10.7265625" style="263" customWidth="1"/>
    <col min="13577" max="13577" width="8.1796875" style="263" customWidth="1"/>
    <col min="13578" max="13578" width="10.54296875" style="263" customWidth="1"/>
    <col min="13579" max="13579" width="7.26953125" style="263" customWidth="1"/>
    <col min="13580" max="13580" width="11" style="263" customWidth="1"/>
    <col min="13581" max="13581" width="7.453125" style="263" customWidth="1"/>
    <col min="13582" max="13582" width="12" style="263" customWidth="1"/>
    <col min="13583" max="13583" width="10.54296875" style="263" bestFit="1" customWidth="1"/>
    <col min="13584" max="13824" width="8.7265625" style="263"/>
    <col min="13825" max="13825" width="5.54296875" style="263" customWidth="1"/>
    <col min="13826" max="13826" width="33.1796875" style="263" customWidth="1"/>
    <col min="13827" max="13827" width="13.81640625" style="263" customWidth="1"/>
    <col min="13828" max="13828" width="7.7265625" style="263" customWidth="1"/>
    <col min="13829" max="13829" width="6.453125" style="263" customWidth="1"/>
    <col min="13830" max="13830" width="17.7265625" style="263" customWidth="1"/>
    <col min="13831" max="13831" width="7.81640625" style="263" customWidth="1"/>
    <col min="13832" max="13832" width="10.7265625" style="263" customWidth="1"/>
    <col min="13833" max="13833" width="8.1796875" style="263" customWidth="1"/>
    <col min="13834" max="13834" width="10.54296875" style="263" customWidth="1"/>
    <col min="13835" max="13835" width="7.26953125" style="263" customWidth="1"/>
    <col min="13836" max="13836" width="11" style="263" customWidth="1"/>
    <col min="13837" max="13837" width="7.453125" style="263" customWidth="1"/>
    <col min="13838" max="13838" width="12" style="263" customWidth="1"/>
    <col min="13839" max="13839" width="10.54296875" style="263" bestFit="1" customWidth="1"/>
    <col min="13840" max="14080" width="8.7265625" style="263"/>
    <col min="14081" max="14081" width="5.54296875" style="263" customWidth="1"/>
    <col min="14082" max="14082" width="33.1796875" style="263" customWidth="1"/>
    <col min="14083" max="14083" width="13.81640625" style="263" customWidth="1"/>
    <col min="14084" max="14084" width="7.7265625" style="263" customWidth="1"/>
    <col min="14085" max="14085" width="6.453125" style="263" customWidth="1"/>
    <col min="14086" max="14086" width="17.7265625" style="263" customWidth="1"/>
    <col min="14087" max="14087" width="7.81640625" style="263" customWidth="1"/>
    <col min="14088" max="14088" width="10.7265625" style="263" customWidth="1"/>
    <col min="14089" max="14089" width="8.1796875" style="263" customWidth="1"/>
    <col min="14090" max="14090" width="10.54296875" style="263" customWidth="1"/>
    <col min="14091" max="14091" width="7.26953125" style="263" customWidth="1"/>
    <col min="14092" max="14092" width="11" style="263" customWidth="1"/>
    <col min="14093" max="14093" width="7.453125" style="263" customWidth="1"/>
    <col min="14094" max="14094" width="12" style="263" customWidth="1"/>
    <col min="14095" max="14095" width="10.54296875" style="263" bestFit="1" customWidth="1"/>
    <col min="14096" max="14336" width="8.7265625" style="263"/>
    <col min="14337" max="14337" width="5.54296875" style="263" customWidth="1"/>
    <col min="14338" max="14338" width="33.1796875" style="263" customWidth="1"/>
    <col min="14339" max="14339" width="13.81640625" style="263" customWidth="1"/>
    <col min="14340" max="14340" width="7.7265625" style="263" customWidth="1"/>
    <col min="14341" max="14341" width="6.453125" style="263" customWidth="1"/>
    <col min="14342" max="14342" width="17.7265625" style="263" customWidth="1"/>
    <col min="14343" max="14343" width="7.81640625" style="263" customWidth="1"/>
    <col min="14344" max="14344" width="10.7265625" style="263" customWidth="1"/>
    <col min="14345" max="14345" width="8.1796875" style="263" customWidth="1"/>
    <col min="14346" max="14346" width="10.54296875" style="263" customWidth="1"/>
    <col min="14347" max="14347" width="7.26953125" style="263" customWidth="1"/>
    <col min="14348" max="14348" width="11" style="263" customWidth="1"/>
    <col min="14349" max="14349" width="7.453125" style="263" customWidth="1"/>
    <col min="14350" max="14350" width="12" style="263" customWidth="1"/>
    <col min="14351" max="14351" width="10.54296875" style="263" bestFit="1" customWidth="1"/>
    <col min="14352" max="14592" width="8.7265625" style="263"/>
    <col min="14593" max="14593" width="5.54296875" style="263" customWidth="1"/>
    <col min="14594" max="14594" width="33.1796875" style="263" customWidth="1"/>
    <col min="14595" max="14595" width="13.81640625" style="263" customWidth="1"/>
    <col min="14596" max="14596" width="7.7265625" style="263" customWidth="1"/>
    <col min="14597" max="14597" width="6.453125" style="263" customWidth="1"/>
    <col min="14598" max="14598" width="17.7265625" style="263" customWidth="1"/>
    <col min="14599" max="14599" width="7.81640625" style="263" customWidth="1"/>
    <col min="14600" max="14600" width="10.7265625" style="263" customWidth="1"/>
    <col min="14601" max="14601" width="8.1796875" style="263" customWidth="1"/>
    <col min="14602" max="14602" width="10.54296875" style="263" customWidth="1"/>
    <col min="14603" max="14603" width="7.26953125" style="263" customWidth="1"/>
    <col min="14604" max="14604" width="11" style="263" customWidth="1"/>
    <col min="14605" max="14605" width="7.453125" style="263" customWidth="1"/>
    <col min="14606" max="14606" width="12" style="263" customWidth="1"/>
    <col min="14607" max="14607" width="10.54296875" style="263" bestFit="1" customWidth="1"/>
    <col min="14608" max="14848" width="8.7265625" style="263"/>
    <col min="14849" max="14849" width="5.54296875" style="263" customWidth="1"/>
    <col min="14850" max="14850" width="33.1796875" style="263" customWidth="1"/>
    <col min="14851" max="14851" width="13.81640625" style="263" customWidth="1"/>
    <col min="14852" max="14852" width="7.7265625" style="263" customWidth="1"/>
    <col min="14853" max="14853" width="6.453125" style="263" customWidth="1"/>
    <col min="14854" max="14854" width="17.7265625" style="263" customWidth="1"/>
    <col min="14855" max="14855" width="7.81640625" style="263" customWidth="1"/>
    <col min="14856" max="14856" width="10.7265625" style="263" customWidth="1"/>
    <col min="14857" max="14857" width="8.1796875" style="263" customWidth="1"/>
    <col min="14858" max="14858" width="10.54296875" style="263" customWidth="1"/>
    <col min="14859" max="14859" width="7.26953125" style="263" customWidth="1"/>
    <col min="14860" max="14860" width="11" style="263" customWidth="1"/>
    <col min="14861" max="14861" width="7.453125" style="263" customWidth="1"/>
    <col min="14862" max="14862" width="12" style="263" customWidth="1"/>
    <col min="14863" max="14863" width="10.54296875" style="263" bestFit="1" customWidth="1"/>
    <col min="14864" max="15104" width="8.7265625" style="263"/>
    <col min="15105" max="15105" width="5.54296875" style="263" customWidth="1"/>
    <col min="15106" max="15106" width="33.1796875" style="263" customWidth="1"/>
    <col min="15107" max="15107" width="13.81640625" style="263" customWidth="1"/>
    <col min="15108" max="15108" width="7.7265625" style="263" customWidth="1"/>
    <col min="15109" max="15109" width="6.453125" style="263" customWidth="1"/>
    <col min="15110" max="15110" width="17.7265625" style="263" customWidth="1"/>
    <col min="15111" max="15111" width="7.81640625" style="263" customWidth="1"/>
    <col min="15112" max="15112" width="10.7265625" style="263" customWidth="1"/>
    <col min="15113" max="15113" width="8.1796875" style="263" customWidth="1"/>
    <col min="15114" max="15114" width="10.54296875" style="263" customWidth="1"/>
    <col min="15115" max="15115" width="7.26953125" style="263" customWidth="1"/>
    <col min="15116" max="15116" width="11" style="263" customWidth="1"/>
    <col min="15117" max="15117" width="7.453125" style="263" customWidth="1"/>
    <col min="15118" max="15118" width="12" style="263" customWidth="1"/>
    <col min="15119" max="15119" width="10.54296875" style="263" bestFit="1" customWidth="1"/>
    <col min="15120" max="15360" width="8.7265625" style="263"/>
    <col min="15361" max="15361" width="5.54296875" style="263" customWidth="1"/>
    <col min="15362" max="15362" width="33.1796875" style="263" customWidth="1"/>
    <col min="15363" max="15363" width="13.81640625" style="263" customWidth="1"/>
    <col min="15364" max="15364" width="7.7265625" style="263" customWidth="1"/>
    <col min="15365" max="15365" width="6.453125" style="263" customWidth="1"/>
    <col min="15366" max="15366" width="17.7265625" style="263" customWidth="1"/>
    <col min="15367" max="15367" width="7.81640625" style="263" customWidth="1"/>
    <col min="15368" max="15368" width="10.7265625" style="263" customWidth="1"/>
    <col min="15369" max="15369" width="8.1796875" style="263" customWidth="1"/>
    <col min="15370" max="15370" width="10.54296875" style="263" customWidth="1"/>
    <col min="15371" max="15371" width="7.26953125" style="263" customWidth="1"/>
    <col min="15372" max="15372" width="11" style="263" customWidth="1"/>
    <col min="15373" max="15373" width="7.453125" style="263" customWidth="1"/>
    <col min="15374" max="15374" width="12" style="263" customWidth="1"/>
    <col min="15375" max="15375" width="10.54296875" style="263" bestFit="1" customWidth="1"/>
    <col min="15376" max="15616" width="8.7265625" style="263"/>
    <col min="15617" max="15617" width="5.54296875" style="263" customWidth="1"/>
    <col min="15618" max="15618" width="33.1796875" style="263" customWidth="1"/>
    <col min="15619" max="15619" width="13.81640625" style="263" customWidth="1"/>
    <col min="15620" max="15620" width="7.7265625" style="263" customWidth="1"/>
    <col min="15621" max="15621" width="6.453125" style="263" customWidth="1"/>
    <col min="15622" max="15622" width="17.7265625" style="263" customWidth="1"/>
    <col min="15623" max="15623" width="7.81640625" style="263" customWidth="1"/>
    <col min="15624" max="15624" width="10.7265625" style="263" customWidth="1"/>
    <col min="15625" max="15625" width="8.1796875" style="263" customWidth="1"/>
    <col min="15626" max="15626" width="10.54296875" style="263" customWidth="1"/>
    <col min="15627" max="15627" width="7.26953125" style="263" customWidth="1"/>
    <col min="15628" max="15628" width="11" style="263" customWidth="1"/>
    <col min="15629" max="15629" width="7.453125" style="263" customWidth="1"/>
    <col min="15630" max="15630" width="12" style="263" customWidth="1"/>
    <col min="15631" max="15631" width="10.54296875" style="263" bestFit="1" customWidth="1"/>
    <col min="15632" max="15872" width="8.7265625" style="263"/>
    <col min="15873" max="15873" width="5.54296875" style="263" customWidth="1"/>
    <col min="15874" max="15874" width="33.1796875" style="263" customWidth="1"/>
    <col min="15875" max="15875" width="13.81640625" style="263" customWidth="1"/>
    <col min="15876" max="15876" width="7.7265625" style="263" customWidth="1"/>
    <col min="15877" max="15877" width="6.453125" style="263" customWidth="1"/>
    <col min="15878" max="15878" width="17.7265625" style="263" customWidth="1"/>
    <col min="15879" max="15879" width="7.81640625" style="263" customWidth="1"/>
    <col min="15880" max="15880" width="10.7265625" style="263" customWidth="1"/>
    <col min="15881" max="15881" width="8.1796875" style="263" customWidth="1"/>
    <col min="15882" max="15882" width="10.54296875" style="263" customWidth="1"/>
    <col min="15883" max="15883" width="7.26953125" style="263" customWidth="1"/>
    <col min="15884" max="15884" width="11" style="263" customWidth="1"/>
    <col min="15885" max="15885" width="7.453125" style="263" customWidth="1"/>
    <col min="15886" max="15886" width="12" style="263" customWidth="1"/>
    <col min="15887" max="15887" width="10.54296875" style="263" bestFit="1" customWidth="1"/>
    <col min="15888" max="16128" width="8.7265625" style="263"/>
    <col min="16129" max="16129" width="5.54296875" style="263" customWidth="1"/>
    <col min="16130" max="16130" width="33.1796875" style="263" customWidth="1"/>
    <col min="16131" max="16131" width="13.81640625" style="263" customWidth="1"/>
    <col min="16132" max="16132" width="7.7265625" style="263" customWidth="1"/>
    <col min="16133" max="16133" width="6.453125" style="263" customWidth="1"/>
    <col min="16134" max="16134" width="17.7265625" style="263" customWidth="1"/>
    <col min="16135" max="16135" width="7.81640625" style="263" customWidth="1"/>
    <col min="16136" max="16136" width="10.7265625" style="263" customWidth="1"/>
    <col min="16137" max="16137" width="8.1796875" style="263" customWidth="1"/>
    <col min="16138" max="16138" width="10.54296875" style="263" customWidth="1"/>
    <col min="16139" max="16139" width="7.26953125" style="263" customWidth="1"/>
    <col min="16140" max="16140" width="11" style="263" customWidth="1"/>
    <col min="16141" max="16141" width="7.453125" style="263" customWidth="1"/>
    <col min="16142" max="16142" width="12" style="263" customWidth="1"/>
    <col min="16143" max="16143" width="10.54296875" style="263" bestFit="1" customWidth="1"/>
    <col min="16144" max="16384" width="8.7265625" style="263"/>
  </cols>
  <sheetData>
    <row r="1" spans="1:15" ht="12.5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5">
      <c r="A2" s="261" t="s">
        <v>106</v>
      </c>
    </row>
    <row r="3" spans="1:15">
      <c r="A3" s="1397" t="s">
        <v>702</v>
      </c>
      <c r="B3" s="1397"/>
      <c r="C3" s="1397"/>
      <c r="D3" s="1397"/>
      <c r="E3" s="1397"/>
      <c r="F3" s="1397"/>
      <c r="G3" s="1397"/>
      <c r="H3" s="1397"/>
      <c r="I3" s="1397"/>
      <c r="J3" s="1397"/>
      <c r="K3" s="1397"/>
      <c r="L3" s="1397"/>
      <c r="M3" s="1397"/>
      <c r="N3" s="1397"/>
      <c r="O3" s="1397"/>
    </row>
    <row r="4" spans="1:15">
      <c r="A4" s="1398" t="s">
        <v>1</v>
      </c>
      <c r="B4" s="1398"/>
      <c r="C4" s="1398"/>
      <c r="D4" s="1398"/>
      <c r="E4" s="1398"/>
      <c r="F4" s="1398"/>
      <c r="G4" s="1398"/>
      <c r="H4" s="1398"/>
      <c r="I4" s="1398"/>
      <c r="J4" s="1398"/>
      <c r="K4" s="1398"/>
      <c r="L4" s="1398"/>
      <c r="M4" s="1398"/>
      <c r="N4" s="1398"/>
      <c r="O4" s="1398"/>
    </row>
    <row r="5" spans="1:15">
      <c r="C5" s="264"/>
      <c r="D5" s="265"/>
      <c r="E5" s="266"/>
      <c r="F5" s="267"/>
    </row>
    <row r="6" spans="1:15">
      <c r="A6" s="268" t="s">
        <v>657</v>
      </c>
      <c r="B6" s="268"/>
      <c r="C6" s="264"/>
      <c r="D6" s="265"/>
      <c r="E6" s="266"/>
    </row>
    <row r="7" spans="1:15">
      <c r="A7" s="269" t="s">
        <v>109</v>
      </c>
      <c r="B7" s="270"/>
      <c r="C7" s="271"/>
      <c r="D7" s="272"/>
      <c r="E7" s="273"/>
      <c r="F7" s="274" t="s">
        <v>110</v>
      </c>
      <c r="G7" s="275"/>
      <c r="H7" s="275"/>
      <c r="I7" s="275"/>
      <c r="J7" s="276"/>
      <c r="K7" s="277" t="s">
        <v>699</v>
      </c>
      <c r="L7" s="277"/>
      <c r="M7" s="277"/>
      <c r="N7" s="278"/>
    </row>
    <row r="8" spans="1:15">
      <c r="A8" s="279" t="s">
        <v>658</v>
      </c>
      <c r="B8" s="268"/>
      <c r="C8" s="280"/>
      <c r="D8" s="281"/>
      <c r="E8" s="282"/>
      <c r="F8" s="283" t="s">
        <v>113</v>
      </c>
      <c r="G8" s="283" t="s">
        <v>8</v>
      </c>
      <c r="H8" s="284"/>
      <c r="I8" s="274" t="s">
        <v>114</v>
      </c>
      <c r="J8" s="276"/>
      <c r="K8" s="285" t="s">
        <v>205</v>
      </c>
      <c r="L8" s="285"/>
      <c r="M8" s="285"/>
      <c r="N8" s="284"/>
    </row>
    <row r="9" spans="1:15">
      <c r="A9" s="286"/>
      <c r="B9" s="269"/>
      <c r="C9" s="287"/>
      <c r="D9" s="288"/>
      <c r="E9" s="289"/>
      <c r="F9" s="269"/>
      <c r="G9" s="1391" t="s">
        <v>116</v>
      </c>
      <c r="H9" s="1399"/>
      <c r="I9" s="1399"/>
      <c r="J9" s="1399"/>
      <c r="K9" s="1399"/>
      <c r="L9" s="1399"/>
      <c r="M9" s="1399"/>
      <c r="N9" s="1392"/>
    </row>
    <row r="10" spans="1:15">
      <c r="A10" s="312" t="s">
        <v>10</v>
      </c>
      <c r="B10" s="290" t="s">
        <v>11</v>
      </c>
      <c r="C10" s="291" t="s">
        <v>117</v>
      </c>
      <c r="D10" s="1389" t="s">
        <v>13</v>
      </c>
      <c r="E10" s="1390"/>
      <c r="F10" s="290" t="s">
        <v>14</v>
      </c>
      <c r="G10" s="1391" t="s">
        <v>118</v>
      </c>
      <c r="H10" s="1392"/>
      <c r="I10" s="1391" t="s">
        <v>119</v>
      </c>
      <c r="J10" s="1392"/>
      <c r="K10" s="1391" t="s">
        <v>120</v>
      </c>
      <c r="L10" s="1392"/>
      <c r="M10" s="1391" t="s">
        <v>121</v>
      </c>
      <c r="N10" s="1392"/>
    </row>
    <row r="11" spans="1:15" ht="13.5" thickBot="1">
      <c r="A11" s="293"/>
      <c r="B11" s="302"/>
      <c r="C11" s="294"/>
      <c r="D11" s="295"/>
      <c r="E11" s="296"/>
      <c r="F11" s="283"/>
      <c r="G11" s="297" t="s">
        <v>22</v>
      </c>
      <c r="H11" s="96" t="s">
        <v>21</v>
      </c>
      <c r="I11" s="96" t="s">
        <v>22</v>
      </c>
      <c r="J11" s="96" t="s">
        <v>122</v>
      </c>
      <c r="K11" s="297" t="s">
        <v>22</v>
      </c>
      <c r="L11" s="298" t="s">
        <v>122</v>
      </c>
      <c r="M11" s="297" t="s">
        <v>22</v>
      </c>
      <c r="N11" s="297" t="s">
        <v>21</v>
      </c>
    </row>
    <row r="12" spans="1:15" ht="13.5" thickBot="1">
      <c r="A12" s="319">
        <v>1</v>
      </c>
      <c r="B12" s="299" t="s">
        <v>659</v>
      </c>
      <c r="C12" s="100">
        <v>190</v>
      </c>
      <c r="D12" s="307">
        <v>25</v>
      </c>
      <c r="E12" s="96" t="s">
        <v>379</v>
      </c>
      <c r="F12" s="320">
        <v>4750</v>
      </c>
      <c r="G12" s="96">
        <v>10</v>
      </c>
      <c r="H12" s="311">
        <v>1900</v>
      </c>
      <c r="I12" s="321">
        <v>5</v>
      </c>
      <c r="J12" s="100">
        <v>950</v>
      </c>
      <c r="K12" s="96">
        <v>5</v>
      </c>
      <c r="L12" s="100">
        <v>950</v>
      </c>
      <c r="M12" s="321">
        <v>5</v>
      </c>
      <c r="N12" s="100">
        <v>950</v>
      </c>
      <c r="O12" s="134"/>
    </row>
    <row r="13" spans="1:15" ht="13.5" thickBot="1">
      <c r="A13" s="319">
        <v>2</v>
      </c>
      <c r="B13" s="299" t="s">
        <v>660</v>
      </c>
      <c r="C13" s="100">
        <v>210</v>
      </c>
      <c r="D13" s="307">
        <v>25</v>
      </c>
      <c r="E13" s="96" t="s">
        <v>379</v>
      </c>
      <c r="F13" s="320">
        <v>5250</v>
      </c>
      <c r="G13" s="96">
        <v>10</v>
      </c>
      <c r="H13" s="311">
        <v>2100</v>
      </c>
      <c r="I13" s="321">
        <v>5</v>
      </c>
      <c r="J13" s="100">
        <v>1050</v>
      </c>
      <c r="K13" s="96">
        <v>5</v>
      </c>
      <c r="L13" s="100">
        <v>1050</v>
      </c>
      <c r="M13" s="321">
        <v>5</v>
      </c>
      <c r="N13" s="100">
        <v>1050</v>
      </c>
      <c r="O13" s="134"/>
    </row>
    <row r="14" spans="1:15" ht="13.5" thickBot="1">
      <c r="A14" s="319">
        <v>3</v>
      </c>
      <c r="B14" s="299" t="s">
        <v>661</v>
      </c>
      <c r="C14" s="100">
        <v>180</v>
      </c>
      <c r="D14" s="307">
        <v>35</v>
      </c>
      <c r="E14" s="96" t="s">
        <v>379</v>
      </c>
      <c r="F14" s="320">
        <v>6300</v>
      </c>
      <c r="G14" s="96">
        <v>10</v>
      </c>
      <c r="H14" s="311">
        <v>1800</v>
      </c>
      <c r="I14" s="321">
        <v>10</v>
      </c>
      <c r="J14" s="100">
        <v>1800</v>
      </c>
      <c r="K14" s="96">
        <v>10</v>
      </c>
      <c r="L14" s="100">
        <v>1800</v>
      </c>
      <c r="M14" s="321">
        <v>5</v>
      </c>
      <c r="N14" s="100">
        <v>900</v>
      </c>
      <c r="O14" s="134"/>
    </row>
    <row r="15" spans="1:15" ht="13.5" thickBot="1">
      <c r="A15" s="319">
        <v>4</v>
      </c>
      <c r="B15" s="299" t="s">
        <v>662</v>
      </c>
      <c r="C15" s="100">
        <v>170</v>
      </c>
      <c r="D15" s="307">
        <v>35</v>
      </c>
      <c r="E15" s="96" t="s">
        <v>379</v>
      </c>
      <c r="F15" s="320">
        <v>5950</v>
      </c>
      <c r="G15" s="96">
        <v>10</v>
      </c>
      <c r="H15" s="310">
        <f>G15*C15</f>
        <v>1700</v>
      </c>
      <c r="I15" s="96">
        <v>10</v>
      </c>
      <c r="J15" s="99">
        <f>I15*C15</f>
        <v>1700</v>
      </c>
      <c r="K15" s="96">
        <v>10</v>
      </c>
      <c r="L15" s="100">
        <f>K15*C15</f>
        <v>1700</v>
      </c>
      <c r="M15" s="321">
        <v>5</v>
      </c>
      <c r="N15" s="100">
        <f>M15*C15</f>
        <v>850</v>
      </c>
      <c r="O15" s="134"/>
    </row>
    <row r="16" spans="1:15" ht="13.5" thickBot="1">
      <c r="A16" s="319">
        <v>5</v>
      </c>
      <c r="B16" s="299" t="s">
        <v>663</v>
      </c>
      <c r="C16" s="100">
        <v>26</v>
      </c>
      <c r="D16" s="307">
        <v>12</v>
      </c>
      <c r="E16" s="96" t="s">
        <v>392</v>
      </c>
      <c r="F16" s="320">
        <v>312</v>
      </c>
      <c r="G16" s="96">
        <v>3</v>
      </c>
      <c r="H16" s="310">
        <f t="shared" ref="H16:H29" si="0">G16*C16</f>
        <v>78</v>
      </c>
      <c r="I16" s="321">
        <v>3</v>
      </c>
      <c r="J16" s="99">
        <f t="shared" ref="J16:J29" si="1">I16*C16</f>
        <v>78</v>
      </c>
      <c r="K16" s="313">
        <v>3</v>
      </c>
      <c r="L16" s="100">
        <f t="shared" ref="L16:L29" si="2">K16*C16</f>
        <v>78</v>
      </c>
      <c r="M16" s="321">
        <v>3</v>
      </c>
      <c r="N16" s="100">
        <f t="shared" ref="N16:N29" si="3">M16*C16</f>
        <v>78</v>
      </c>
      <c r="O16" s="134"/>
    </row>
    <row r="17" spans="1:15" ht="13.5" thickBot="1">
      <c r="A17" s="319">
        <v>6</v>
      </c>
      <c r="B17" s="299" t="s">
        <v>664</v>
      </c>
      <c r="C17" s="100">
        <v>15</v>
      </c>
      <c r="D17" s="96">
        <v>12</v>
      </c>
      <c r="E17" s="96" t="s">
        <v>392</v>
      </c>
      <c r="F17" s="320">
        <v>180</v>
      </c>
      <c r="G17" s="96">
        <v>3</v>
      </c>
      <c r="H17" s="310">
        <f t="shared" si="0"/>
        <v>45</v>
      </c>
      <c r="I17" s="321">
        <v>3</v>
      </c>
      <c r="J17" s="99">
        <f t="shared" si="1"/>
        <v>45</v>
      </c>
      <c r="K17" s="313">
        <v>3</v>
      </c>
      <c r="L17" s="100">
        <f t="shared" si="2"/>
        <v>45</v>
      </c>
      <c r="M17" s="321">
        <v>3</v>
      </c>
      <c r="N17" s="100">
        <f t="shared" si="3"/>
        <v>45</v>
      </c>
      <c r="O17" s="134"/>
    </row>
    <row r="18" spans="1:15" ht="13.5" thickBot="1">
      <c r="A18" s="319">
        <v>7</v>
      </c>
      <c r="B18" s="299" t="s">
        <v>665</v>
      </c>
      <c r="C18" s="100">
        <v>400</v>
      </c>
      <c r="D18" s="307">
        <v>2</v>
      </c>
      <c r="E18" s="96" t="s">
        <v>128</v>
      </c>
      <c r="F18" s="322">
        <v>800</v>
      </c>
      <c r="G18" s="323">
        <v>1</v>
      </c>
      <c r="H18" s="310">
        <f t="shared" si="0"/>
        <v>400</v>
      </c>
      <c r="I18" s="300"/>
      <c r="J18" s="99">
        <f t="shared" si="1"/>
        <v>0</v>
      </c>
      <c r="K18" s="324">
        <v>1</v>
      </c>
      <c r="L18" s="100">
        <f t="shared" si="2"/>
        <v>400</v>
      </c>
      <c r="M18" s="300"/>
      <c r="N18" s="100">
        <f t="shared" si="3"/>
        <v>0</v>
      </c>
      <c r="O18" s="134"/>
    </row>
    <row r="19" spans="1:15" ht="13.5" thickBot="1">
      <c r="A19" s="319">
        <v>8</v>
      </c>
      <c r="B19" s="299" t="s">
        <v>427</v>
      </c>
      <c r="C19" s="100">
        <v>39.5</v>
      </c>
      <c r="D19" s="307">
        <v>15</v>
      </c>
      <c r="E19" s="96" t="s">
        <v>392</v>
      </c>
      <c r="F19" s="320">
        <v>592.5</v>
      </c>
      <c r="G19" s="96">
        <v>5</v>
      </c>
      <c r="H19" s="310">
        <f t="shared" si="0"/>
        <v>197.5</v>
      </c>
      <c r="I19" s="321">
        <v>5</v>
      </c>
      <c r="J19" s="99">
        <f t="shared" si="1"/>
        <v>197.5</v>
      </c>
      <c r="K19" s="313">
        <v>5</v>
      </c>
      <c r="L19" s="100">
        <f t="shared" si="2"/>
        <v>197.5</v>
      </c>
      <c r="M19" s="321"/>
      <c r="N19" s="100">
        <f t="shared" si="3"/>
        <v>0</v>
      </c>
      <c r="O19" s="134"/>
    </row>
    <row r="20" spans="1:15" ht="13.5" thickBot="1">
      <c r="A20" s="319">
        <v>9</v>
      </c>
      <c r="B20" s="299" t="s">
        <v>666</v>
      </c>
      <c r="C20" s="100">
        <v>540</v>
      </c>
      <c r="D20" s="307">
        <v>2</v>
      </c>
      <c r="E20" s="325" t="s">
        <v>68</v>
      </c>
      <c r="F20" s="320">
        <v>1080</v>
      </c>
      <c r="G20" s="96">
        <v>1</v>
      </c>
      <c r="H20" s="310">
        <f t="shared" si="0"/>
        <v>540</v>
      </c>
      <c r="I20" s="321"/>
      <c r="J20" s="99">
        <f t="shared" si="1"/>
        <v>0</v>
      </c>
      <c r="K20" s="313">
        <v>1</v>
      </c>
      <c r="L20" s="100">
        <f t="shared" si="2"/>
        <v>540</v>
      </c>
      <c r="M20" s="321"/>
      <c r="N20" s="100">
        <f t="shared" si="3"/>
        <v>0</v>
      </c>
      <c r="O20" s="134"/>
    </row>
    <row r="21" spans="1:15" ht="13.5" thickBot="1">
      <c r="A21" s="319">
        <v>10</v>
      </c>
      <c r="B21" s="299" t="s">
        <v>667</v>
      </c>
      <c r="C21" s="100">
        <v>38</v>
      </c>
      <c r="D21" s="307">
        <v>5</v>
      </c>
      <c r="E21" s="96" t="s">
        <v>128</v>
      </c>
      <c r="F21" s="320">
        <v>190</v>
      </c>
      <c r="G21" s="96">
        <v>2</v>
      </c>
      <c r="H21" s="310">
        <f t="shared" si="0"/>
        <v>76</v>
      </c>
      <c r="I21" s="321">
        <v>2</v>
      </c>
      <c r="J21" s="99">
        <f t="shared" si="1"/>
        <v>76</v>
      </c>
      <c r="K21" s="313">
        <v>1</v>
      </c>
      <c r="L21" s="100">
        <f t="shared" si="2"/>
        <v>38</v>
      </c>
      <c r="M21" s="321"/>
      <c r="N21" s="100">
        <f t="shared" si="3"/>
        <v>0</v>
      </c>
      <c r="O21" s="134"/>
    </row>
    <row r="22" spans="1:15" ht="13.5" thickBot="1">
      <c r="A22" s="319">
        <v>11</v>
      </c>
      <c r="B22" s="299" t="s">
        <v>668</v>
      </c>
      <c r="C22" s="100">
        <v>150</v>
      </c>
      <c r="D22" s="307">
        <v>2</v>
      </c>
      <c r="E22" s="96" t="s">
        <v>392</v>
      </c>
      <c r="F22" s="320">
        <v>300</v>
      </c>
      <c r="G22" s="96">
        <v>1</v>
      </c>
      <c r="H22" s="310">
        <f t="shared" si="0"/>
        <v>150</v>
      </c>
      <c r="I22" s="321"/>
      <c r="J22" s="99">
        <f t="shared" si="1"/>
        <v>0</v>
      </c>
      <c r="K22" s="313">
        <v>1</v>
      </c>
      <c r="L22" s="100">
        <f t="shared" si="2"/>
        <v>150</v>
      </c>
      <c r="M22" s="321"/>
      <c r="N22" s="100">
        <f t="shared" si="3"/>
        <v>0</v>
      </c>
      <c r="O22" s="134"/>
    </row>
    <row r="23" spans="1:15" ht="13.5" thickBot="1">
      <c r="A23" s="319">
        <v>12</v>
      </c>
      <c r="B23" s="299" t="s">
        <v>669</v>
      </c>
      <c r="C23" s="100">
        <v>85</v>
      </c>
      <c r="D23" s="307">
        <v>3</v>
      </c>
      <c r="E23" s="96" t="s">
        <v>392</v>
      </c>
      <c r="F23" s="320">
        <v>255</v>
      </c>
      <c r="G23" s="96">
        <v>1</v>
      </c>
      <c r="H23" s="310">
        <f t="shared" si="0"/>
        <v>85</v>
      </c>
      <c r="I23" s="321"/>
      <c r="J23" s="99">
        <f t="shared" si="1"/>
        <v>0</v>
      </c>
      <c r="K23" s="313">
        <v>1</v>
      </c>
      <c r="L23" s="100">
        <f t="shared" si="2"/>
        <v>85</v>
      </c>
      <c r="M23" s="321">
        <v>1</v>
      </c>
      <c r="N23" s="100">
        <f t="shared" si="3"/>
        <v>85</v>
      </c>
      <c r="O23" s="134"/>
    </row>
    <row r="24" spans="1:15" ht="13.5" thickBot="1">
      <c r="A24" s="319">
        <v>13</v>
      </c>
      <c r="B24" s="299" t="s">
        <v>670</v>
      </c>
      <c r="C24" s="100">
        <v>69</v>
      </c>
      <c r="D24" s="307">
        <v>2</v>
      </c>
      <c r="E24" s="96" t="s">
        <v>302</v>
      </c>
      <c r="F24" s="320">
        <v>138</v>
      </c>
      <c r="G24" s="96">
        <v>2</v>
      </c>
      <c r="H24" s="310">
        <f t="shared" si="0"/>
        <v>138</v>
      </c>
      <c r="I24" s="321"/>
      <c r="J24" s="99">
        <f t="shared" si="1"/>
        <v>0</v>
      </c>
      <c r="K24" s="313"/>
      <c r="L24" s="80">
        <f t="shared" si="2"/>
        <v>0</v>
      </c>
      <c r="M24" s="321"/>
      <c r="N24" s="100">
        <f t="shared" si="3"/>
        <v>0</v>
      </c>
      <c r="O24" s="134"/>
    </row>
    <row r="25" spans="1:15" ht="13.5" thickBot="1">
      <c r="A25" s="319">
        <v>14</v>
      </c>
      <c r="B25" s="299" t="s">
        <v>671</v>
      </c>
      <c r="C25" s="100">
        <v>59</v>
      </c>
      <c r="D25" s="307">
        <v>15</v>
      </c>
      <c r="E25" s="96" t="s">
        <v>128</v>
      </c>
      <c r="F25" s="320">
        <v>885</v>
      </c>
      <c r="G25" s="96">
        <v>10</v>
      </c>
      <c r="H25" s="310">
        <f t="shared" si="0"/>
        <v>590</v>
      </c>
      <c r="I25" s="321"/>
      <c r="J25" s="99">
        <f t="shared" si="1"/>
        <v>0</v>
      </c>
      <c r="K25" s="313">
        <v>5</v>
      </c>
      <c r="L25" s="100">
        <f t="shared" si="2"/>
        <v>295</v>
      </c>
      <c r="M25" s="321"/>
      <c r="N25" s="100">
        <f t="shared" si="3"/>
        <v>0</v>
      </c>
      <c r="O25" s="134"/>
    </row>
    <row r="26" spans="1:15" ht="13.5" thickBot="1">
      <c r="A26" s="319">
        <v>15</v>
      </c>
      <c r="B26" s="308" t="s">
        <v>672</v>
      </c>
      <c r="C26" s="100">
        <v>365</v>
      </c>
      <c r="D26" s="307">
        <v>1</v>
      </c>
      <c r="E26" s="96" t="s">
        <v>128</v>
      </c>
      <c r="F26" s="320">
        <v>365</v>
      </c>
      <c r="G26" s="96">
        <v>1</v>
      </c>
      <c r="H26" s="310">
        <f t="shared" si="0"/>
        <v>365</v>
      </c>
      <c r="I26" s="321"/>
      <c r="J26" s="99">
        <f t="shared" si="1"/>
        <v>0</v>
      </c>
      <c r="K26" s="313"/>
      <c r="L26" s="80">
        <f t="shared" si="2"/>
        <v>0</v>
      </c>
      <c r="M26" s="321"/>
      <c r="N26" s="100">
        <f t="shared" si="3"/>
        <v>0</v>
      </c>
      <c r="O26" s="134"/>
    </row>
    <row r="27" spans="1:15" ht="13.5" thickBot="1">
      <c r="A27" s="319">
        <v>16</v>
      </c>
      <c r="B27" s="308" t="s">
        <v>673</v>
      </c>
      <c r="C27" s="100">
        <v>45</v>
      </c>
      <c r="D27" s="307">
        <v>2</v>
      </c>
      <c r="E27" s="96" t="s">
        <v>128</v>
      </c>
      <c r="F27" s="320">
        <v>90</v>
      </c>
      <c r="G27" s="96">
        <v>2</v>
      </c>
      <c r="H27" s="310">
        <f t="shared" si="0"/>
        <v>90</v>
      </c>
      <c r="I27" s="321"/>
      <c r="J27" s="99">
        <f t="shared" si="1"/>
        <v>0</v>
      </c>
      <c r="K27" s="313"/>
      <c r="L27" s="80">
        <f t="shared" si="2"/>
        <v>0</v>
      </c>
      <c r="M27" s="321"/>
      <c r="N27" s="100">
        <f t="shared" si="3"/>
        <v>0</v>
      </c>
      <c r="O27" s="134"/>
    </row>
    <row r="28" spans="1:15" ht="13.5" thickBot="1">
      <c r="A28" s="319">
        <v>17</v>
      </c>
      <c r="B28" s="308" t="s">
        <v>272</v>
      </c>
      <c r="C28" s="100">
        <v>75</v>
      </c>
      <c r="D28" s="307">
        <v>2</v>
      </c>
      <c r="E28" s="96" t="s">
        <v>128</v>
      </c>
      <c r="F28" s="320">
        <v>150</v>
      </c>
      <c r="G28" s="96">
        <v>2</v>
      </c>
      <c r="H28" s="310">
        <f t="shared" si="0"/>
        <v>150</v>
      </c>
      <c r="I28" s="321"/>
      <c r="J28" s="99">
        <f t="shared" si="1"/>
        <v>0</v>
      </c>
      <c r="K28" s="313"/>
      <c r="L28" s="80">
        <f t="shared" si="2"/>
        <v>0</v>
      </c>
      <c r="M28" s="321"/>
      <c r="N28" s="100">
        <f t="shared" si="3"/>
        <v>0</v>
      </c>
      <c r="O28" s="314"/>
    </row>
    <row r="29" spans="1:15" ht="13.5" thickBot="1">
      <c r="A29" s="319">
        <v>18</v>
      </c>
      <c r="B29" s="308" t="s">
        <v>674</v>
      </c>
      <c r="C29" s="100">
        <v>178</v>
      </c>
      <c r="D29" s="307">
        <v>1</v>
      </c>
      <c r="E29" s="96" t="s">
        <v>51</v>
      </c>
      <c r="F29" s="320">
        <v>178</v>
      </c>
      <c r="G29" s="96">
        <v>1</v>
      </c>
      <c r="H29" s="310">
        <f t="shared" si="0"/>
        <v>178</v>
      </c>
      <c r="I29" s="326"/>
      <c r="J29" s="99">
        <f t="shared" si="1"/>
        <v>0</v>
      </c>
      <c r="K29" s="313"/>
      <c r="L29" s="80">
        <f t="shared" si="2"/>
        <v>0</v>
      </c>
      <c r="M29" s="326"/>
      <c r="N29" s="100">
        <f t="shared" si="3"/>
        <v>0</v>
      </c>
      <c r="O29" s="314"/>
    </row>
    <row r="30" spans="1:15">
      <c r="A30" s="319"/>
      <c r="B30" s="308"/>
      <c r="C30" s="100"/>
      <c r="D30" s="1393" t="s">
        <v>695</v>
      </c>
      <c r="E30" s="1400"/>
      <c r="F30" s="327">
        <f>H30+J30+L30+N30</f>
        <v>27765.5</v>
      </c>
      <c r="G30" s="328"/>
      <c r="H30" s="329">
        <f>SUM(H12:H29)</f>
        <v>10582.5</v>
      </c>
      <c r="I30" s="316"/>
      <c r="J30" s="330">
        <f>SUM(J12:J29)</f>
        <v>5896.5</v>
      </c>
      <c r="K30" s="315"/>
      <c r="L30" s="331">
        <f>SUM(L12:L29)</f>
        <v>7328.5</v>
      </c>
      <c r="M30" s="316"/>
      <c r="N30" s="330">
        <f>SUM(N12:N29)</f>
        <v>3958</v>
      </c>
      <c r="O30" s="317"/>
    </row>
    <row r="31" spans="1:15">
      <c r="A31" s="302"/>
      <c r="B31" s="301" t="s">
        <v>197</v>
      </c>
      <c r="C31" s="303"/>
      <c r="D31" s="304"/>
      <c r="E31" s="305"/>
      <c r="F31" s="301"/>
      <c r="G31" s="301"/>
      <c r="H31" s="301"/>
      <c r="I31" s="301"/>
      <c r="J31" s="301"/>
      <c r="K31" s="301"/>
      <c r="L31" s="301"/>
      <c r="M31" s="301"/>
      <c r="N31" s="306"/>
    </row>
    <row r="32" spans="1:15">
      <c r="A32" s="302"/>
      <c r="B32" s="301"/>
      <c r="C32" s="303"/>
      <c r="D32" s="304"/>
      <c r="E32" s="305"/>
      <c r="F32" s="301"/>
      <c r="G32" s="301"/>
      <c r="H32" s="301" t="s">
        <v>99</v>
      </c>
      <c r="I32" s="301"/>
      <c r="J32" s="1387" t="s">
        <v>759</v>
      </c>
      <c r="K32" s="1387"/>
      <c r="L32" s="1387"/>
      <c r="M32" s="301"/>
      <c r="N32" s="306"/>
    </row>
    <row r="33" spans="1:15">
      <c r="A33" s="302"/>
      <c r="B33" s="301"/>
      <c r="C33" s="303"/>
      <c r="D33" s="304"/>
      <c r="E33" s="305"/>
      <c r="F33" s="301"/>
      <c r="G33" s="301"/>
      <c r="H33" s="301"/>
      <c r="I33" s="301"/>
      <c r="J33" s="1388" t="s">
        <v>408</v>
      </c>
      <c r="K33" s="1388"/>
      <c r="L33" s="1388"/>
      <c r="M33" s="301"/>
      <c r="N33" s="306"/>
    </row>
    <row r="34" spans="1:15">
      <c r="A34" s="283"/>
      <c r="B34" s="285" t="s">
        <v>703</v>
      </c>
      <c r="C34" s="280"/>
      <c r="D34" s="281"/>
      <c r="E34" s="282"/>
      <c r="F34" s="285"/>
      <c r="G34" s="285"/>
      <c r="H34" s="285"/>
      <c r="I34" s="285"/>
      <c r="J34" s="285"/>
      <c r="K34" s="285"/>
      <c r="L34" s="285"/>
      <c r="M34" s="285"/>
      <c r="N34" s="284"/>
    </row>
    <row r="35" spans="1:15">
      <c r="A35" s="267"/>
      <c r="B35" s="267"/>
      <c r="C35" s="405"/>
      <c r="D35" s="406"/>
      <c r="E35" s="407"/>
      <c r="F35" s="267"/>
      <c r="G35" s="267"/>
      <c r="H35" s="267"/>
      <c r="I35" s="267"/>
      <c r="J35" s="267"/>
      <c r="K35" s="267"/>
      <c r="L35" s="267"/>
      <c r="M35" s="267"/>
      <c r="N35" s="267"/>
    </row>
    <row r="36" spans="1:15">
      <c r="A36" s="267"/>
      <c r="B36" s="267"/>
      <c r="C36" s="405"/>
      <c r="D36" s="406"/>
      <c r="E36" s="407"/>
      <c r="F36" s="267"/>
      <c r="G36" s="267"/>
      <c r="H36" s="267"/>
      <c r="I36" s="267"/>
      <c r="J36" s="267"/>
      <c r="K36" s="267"/>
      <c r="L36" s="267"/>
      <c r="M36" s="267"/>
      <c r="N36" s="267"/>
    </row>
    <row r="37" spans="1:15">
      <c r="A37" s="267"/>
      <c r="B37" s="267"/>
      <c r="C37" s="405"/>
      <c r="D37" s="406"/>
      <c r="E37" s="407"/>
      <c r="F37" s="267"/>
      <c r="G37" s="267"/>
      <c r="H37" s="267"/>
      <c r="I37" s="267"/>
      <c r="J37" s="267"/>
      <c r="K37" s="267"/>
      <c r="L37" s="267"/>
      <c r="M37" s="267"/>
      <c r="N37" s="267"/>
    </row>
    <row r="38" spans="1:15">
      <c r="A38" s="267"/>
      <c r="B38" s="267"/>
      <c r="C38" s="405"/>
      <c r="D38" s="406"/>
      <c r="E38" s="407"/>
      <c r="F38" s="267"/>
      <c r="G38" s="267"/>
      <c r="H38" s="267"/>
      <c r="I38" s="267"/>
      <c r="J38" s="267"/>
      <c r="K38" s="267"/>
      <c r="L38" s="267"/>
      <c r="M38" s="267"/>
      <c r="N38" s="267"/>
    </row>
    <row r="39" spans="1:15">
      <c r="A39" s="267"/>
      <c r="B39" s="267"/>
      <c r="C39" s="405"/>
      <c r="D39" s="406"/>
      <c r="E39" s="407"/>
      <c r="F39" s="267"/>
      <c r="G39" s="267"/>
      <c r="H39" s="267"/>
      <c r="I39" s="267"/>
      <c r="J39" s="267"/>
      <c r="K39" s="267"/>
      <c r="L39" s="267"/>
      <c r="M39" s="267"/>
      <c r="N39" s="267"/>
    </row>
    <row r="40" spans="1:15">
      <c r="A40" s="267"/>
      <c r="B40" s="267"/>
      <c r="C40" s="405"/>
      <c r="D40" s="406"/>
      <c r="E40" s="407"/>
      <c r="F40" s="267"/>
      <c r="G40" s="267"/>
      <c r="H40" s="267"/>
      <c r="I40" s="267"/>
      <c r="J40" s="267"/>
      <c r="K40" s="267"/>
      <c r="L40" s="267"/>
      <c r="M40" s="267"/>
      <c r="N40" s="267"/>
    </row>
    <row r="41" spans="1:15">
      <c r="A41" s="267"/>
      <c r="B41" s="267"/>
      <c r="C41" s="405"/>
      <c r="D41" s="406"/>
      <c r="E41" s="407"/>
      <c r="F41" s="267"/>
      <c r="G41" s="267"/>
      <c r="H41" s="267"/>
      <c r="I41" s="267"/>
      <c r="J41" s="267"/>
      <c r="K41" s="267"/>
      <c r="L41" s="267"/>
      <c r="M41" s="267"/>
      <c r="N41" s="267"/>
    </row>
    <row r="42" spans="1:15">
      <c r="A42" s="267"/>
      <c r="B42" s="267"/>
      <c r="C42" s="405"/>
      <c r="D42" s="406"/>
      <c r="E42" s="407"/>
      <c r="F42" s="267"/>
      <c r="G42" s="267"/>
      <c r="H42" s="267"/>
      <c r="I42" s="267"/>
      <c r="J42" s="267"/>
      <c r="K42" s="267"/>
      <c r="L42" s="267"/>
      <c r="M42" s="267"/>
      <c r="N42" s="267"/>
    </row>
    <row r="43" spans="1:15" ht="12.5">
      <c r="A43" s="263"/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</row>
    <row r="44" spans="1:15" ht="12.5">
      <c r="A44" s="263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</row>
    <row r="45" spans="1:15" ht="12.5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</row>
    <row r="46" spans="1:15">
      <c r="A46" s="261" t="s">
        <v>106</v>
      </c>
    </row>
    <row r="47" spans="1:15">
      <c r="A47" s="1397" t="s">
        <v>702</v>
      </c>
      <c r="B47" s="1397"/>
      <c r="C47" s="1397"/>
      <c r="D47" s="1397"/>
      <c r="E47" s="1397"/>
      <c r="F47" s="1397"/>
      <c r="G47" s="1397"/>
      <c r="H47" s="1397"/>
      <c r="I47" s="1397"/>
      <c r="J47" s="1397"/>
      <c r="K47" s="1397"/>
      <c r="L47" s="1397"/>
      <c r="M47" s="1397"/>
      <c r="N47" s="1397"/>
      <c r="O47" s="1397"/>
    </row>
    <row r="48" spans="1:15">
      <c r="A48" s="1398" t="s">
        <v>704</v>
      </c>
      <c r="B48" s="1398"/>
      <c r="C48" s="1398"/>
      <c r="D48" s="1398"/>
      <c r="E48" s="1398"/>
      <c r="F48" s="1398"/>
      <c r="G48" s="1398"/>
      <c r="H48" s="1398"/>
      <c r="I48" s="1398"/>
      <c r="J48" s="1398"/>
      <c r="K48" s="1398"/>
      <c r="L48" s="1398"/>
      <c r="M48" s="1398"/>
      <c r="N48" s="1398"/>
      <c r="O48" s="1398"/>
    </row>
    <row r="49" spans="1:15">
      <c r="C49" s="264"/>
      <c r="D49" s="265"/>
      <c r="E49" s="266"/>
      <c r="F49" s="267"/>
    </row>
    <row r="50" spans="1:15">
      <c r="A50" s="268" t="s">
        <v>657</v>
      </c>
      <c r="B50" s="268"/>
      <c r="C50" s="264"/>
      <c r="D50" s="265"/>
      <c r="E50" s="266"/>
    </row>
    <row r="51" spans="1:15">
      <c r="A51" s="269" t="s">
        <v>109</v>
      </c>
      <c r="B51" s="270"/>
      <c r="C51" s="271"/>
      <c r="D51" s="272"/>
      <c r="E51" s="273"/>
      <c r="F51" s="274" t="s">
        <v>110</v>
      </c>
      <c r="G51" s="275"/>
      <c r="H51" s="275"/>
      <c r="I51" s="275"/>
      <c r="J51" s="276"/>
      <c r="K51" s="277" t="s">
        <v>699</v>
      </c>
      <c r="L51" s="277"/>
      <c r="M51" s="277"/>
      <c r="N51" s="278"/>
    </row>
    <row r="52" spans="1:15">
      <c r="A52" s="279" t="s">
        <v>658</v>
      </c>
      <c r="B52" s="268"/>
      <c r="C52" s="280"/>
      <c r="D52" s="281"/>
      <c r="E52" s="282"/>
      <c r="F52" s="283" t="s">
        <v>113</v>
      </c>
      <c r="G52" s="283" t="s">
        <v>8</v>
      </c>
      <c r="H52" s="284"/>
      <c r="I52" s="274" t="s">
        <v>114</v>
      </c>
      <c r="J52" s="276"/>
      <c r="K52" s="285" t="s">
        <v>205</v>
      </c>
      <c r="L52" s="285"/>
      <c r="M52" s="285"/>
      <c r="N52" s="284"/>
    </row>
    <row r="53" spans="1:15">
      <c r="A53" s="286"/>
      <c r="B53" s="269"/>
      <c r="C53" s="287"/>
      <c r="D53" s="288"/>
      <c r="E53" s="289"/>
      <c r="F53" s="269"/>
      <c r="G53" s="1391"/>
      <c r="H53" s="1399"/>
      <c r="I53" s="1399"/>
      <c r="J53" s="1399"/>
      <c r="K53" s="1399"/>
      <c r="L53" s="1399"/>
      <c r="M53" s="1399"/>
      <c r="N53" s="1392"/>
    </row>
    <row r="54" spans="1:15">
      <c r="A54" s="312" t="s">
        <v>10</v>
      </c>
      <c r="B54" s="290" t="s">
        <v>11</v>
      </c>
      <c r="C54" s="291" t="s">
        <v>117</v>
      </c>
      <c r="D54" s="1389" t="s">
        <v>13</v>
      </c>
      <c r="E54" s="1390"/>
      <c r="F54" s="290" t="s">
        <v>14</v>
      </c>
      <c r="G54" s="1391" t="s">
        <v>118</v>
      </c>
      <c r="H54" s="1392"/>
      <c r="I54" s="1391" t="s">
        <v>119</v>
      </c>
      <c r="J54" s="1392"/>
      <c r="K54" s="1391" t="s">
        <v>120</v>
      </c>
      <c r="L54" s="1392"/>
      <c r="M54" s="1391" t="s">
        <v>121</v>
      </c>
      <c r="N54" s="1392"/>
    </row>
    <row r="55" spans="1:15" ht="13.5" thickBot="1">
      <c r="A55" s="293"/>
      <c r="B55" s="283"/>
      <c r="C55" s="332"/>
      <c r="D55" s="295"/>
      <c r="E55" s="296"/>
      <c r="F55" s="283"/>
      <c r="G55" s="297" t="s">
        <v>22</v>
      </c>
      <c r="H55" s="96" t="s">
        <v>21</v>
      </c>
      <c r="I55" s="96" t="s">
        <v>22</v>
      </c>
      <c r="J55" s="96" t="s">
        <v>122</v>
      </c>
      <c r="K55" s="297" t="s">
        <v>22</v>
      </c>
      <c r="L55" s="298" t="s">
        <v>122</v>
      </c>
      <c r="M55" s="297" t="s">
        <v>22</v>
      </c>
      <c r="N55" s="297" t="s">
        <v>21</v>
      </c>
    </row>
    <row r="56" spans="1:15" ht="13.5" thickBot="1">
      <c r="A56" s="333" t="s">
        <v>577</v>
      </c>
      <c r="B56" s="334" t="s">
        <v>675</v>
      </c>
      <c r="C56" s="320">
        <v>45</v>
      </c>
      <c r="D56" s="307">
        <v>3</v>
      </c>
      <c r="E56" s="96" t="s">
        <v>398</v>
      </c>
      <c r="F56" s="335">
        <v>135</v>
      </c>
      <c r="G56" s="96">
        <v>3</v>
      </c>
      <c r="H56" s="99">
        <f t="shared" ref="H56:H72" si="4">G56*C56</f>
        <v>135</v>
      </c>
      <c r="I56" s="321"/>
      <c r="J56" s="99">
        <f t="shared" ref="J56:J72" si="5">I56*C56</f>
        <v>0</v>
      </c>
      <c r="K56" s="96"/>
      <c r="L56" s="80">
        <f t="shared" ref="L56:L72" si="6">K56*C56</f>
        <v>0</v>
      </c>
      <c r="M56" s="321"/>
      <c r="N56" s="100">
        <f t="shared" ref="N56:N72" si="7">M56*C56</f>
        <v>0</v>
      </c>
      <c r="O56" s="28"/>
    </row>
    <row r="57" spans="1:15" ht="13.5" thickBot="1">
      <c r="A57" s="333" t="s">
        <v>579</v>
      </c>
      <c r="B57" s="334" t="s">
        <v>676</v>
      </c>
      <c r="C57" s="320">
        <v>20</v>
      </c>
      <c r="D57" s="307">
        <v>6</v>
      </c>
      <c r="E57" s="96" t="s">
        <v>171</v>
      </c>
      <c r="F57" s="335">
        <v>120</v>
      </c>
      <c r="G57" s="96">
        <v>3</v>
      </c>
      <c r="H57" s="99">
        <f t="shared" si="4"/>
        <v>60</v>
      </c>
      <c r="I57" s="321"/>
      <c r="J57" s="99">
        <f t="shared" si="5"/>
        <v>0</v>
      </c>
      <c r="K57" s="96">
        <v>3</v>
      </c>
      <c r="L57" s="100">
        <f t="shared" si="6"/>
        <v>60</v>
      </c>
      <c r="M57" s="321"/>
      <c r="N57" s="100">
        <f t="shared" si="7"/>
        <v>0</v>
      </c>
      <c r="O57" s="28"/>
    </row>
    <row r="58" spans="1:15" ht="13.5" thickBot="1">
      <c r="A58" s="333" t="s">
        <v>581</v>
      </c>
      <c r="B58" s="334" t="s">
        <v>677</v>
      </c>
      <c r="C58" s="320">
        <v>25</v>
      </c>
      <c r="D58" s="307">
        <v>3</v>
      </c>
      <c r="E58" s="96" t="s">
        <v>128</v>
      </c>
      <c r="F58" s="335">
        <v>75</v>
      </c>
      <c r="G58" s="96">
        <v>1</v>
      </c>
      <c r="H58" s="99">
        <f t="shared" si="4"/>
        <v>25</v>
      </c>
      <c r="I58" s="321">
        <v>1</v>
      </c>
      <c r="J58" s="99">
        <f t="shared" si="5"/>
        <v>25</v>
      </c>
      <c r="K58" s="96">
        <v>1</v>
      </c>
      <c r="L58" s="100">
        <f t="shared" si="6"/>
        <v>25</v>
      </c>
      <c r="M58" s="321"/>
      <c r="N58" s="100">
        <f t="shared" si="7"/>
        <v>0</v>
      </c>
      <c r="O58" s="28"/>
    </row>
    <row r="59" spans="1:15" ht="13.5" thickBot="1">
      <c r="A59" s="333" t="s">
        <v>583</v>
      </c>
      <c r="B59" s="336" t="s">
        <v>705</v>
      </c>
      <c r="C59" s="320">
        <v>540</v>
      </c>
      <c r="D59" s="307">
        <v>1</v>
      </c>
      <c r="E59" s="96" t="s">
        <v>51</v>
      </c>
      <c r="F59" s="335">
        <v>540</v>
      </c>
      <c r="G59" s="96">
        <v>1</v>
      </c>
      <c r="H59" s="99">
        <f t="shared" si="4"/>
        <v>540</v>
      </c>
      <c r="I59" s="96"/>
      <c r="J59" s="99">
        <f t="shared" si="5"/>
        <v>0</v>
      </c>
      <c r="K59" s="96"/>
      <c r="L59" s="100">
        <f t="shared" si="6"/>
        <v>0</v>
      </c>
      <c r="M59" s="321"/>
      <c r="N59" s="100">
        <f t="shared" si="7"/>
        <v>0</v>
      </c>
      <c r="O59" s="134"/>
    </row>
    <row r="60" spans="1:15" ht="13.5" thickBot="1">
      <c r="A60" s="333" t="s">
        <v>585</v>
      </c>
      <c r="B60" s="299" t="s">
        <v>706</v>
      </c>
      <c r="C60" s="337">
        <v>540</v>
      </c>
      <c r="D60" s="338">
        <v>2</v>
      </c>
      <c r="E60" s="96" t="s">
        <v>392</v>
      </c>
      <c r="F60" s="335">
        <v>1080</v>
      </c>
      <c r="G60" s="96">
        <v>1</v>
      </c>
      <c r="H60" s="99">
        <f t="shared" si="4"/>
        <v>540</v>
      </c>
      <c r="I60" s="321"/>
      <c r="J60" s="99">
        <f t="shared" si="5"/>
        <v>0</v>
      </c>
      <c r="K60" s="313">
        <v>1</v>
      </c>
      <c r="L60" s="100">
        <f t="shared" si="6"/>
        <v>540</v>
      </c>
      <c r="M60" s="321"/>
      <c r="N60" s="100">
        <f t="shared" si="7"/>
        <v>0</v>
      </c>
      <c r="O60" s="134"/>
    </row>
    <row r="61" spans="1:15" ht="13.5" thickBot="1">
      <c r="A61" s="333" t="s">
        <v>587</v>
      </c>
      <c r="B61" s="308" t="s">
        <v>678</v>
      </c>
      <c r="C61" s="339">
        <v>36</v>
      </c>
      <c r="D61" s="338">
        <v>7</v>
      </c>
      <c r="E61" s="96" t="s">
        <v>679</v>
      </c>
      <c r="F61" s="335">
        <v>252</v>
      </c>
      <c r="G61" s="96">
        <v>7</v>
      </c>
      <c r="H61" s="99">
        <f t="shared" si="4"/>
        <v>252</v>
      </c>
      <c r="I61" s="321"/>
      <c r="J61" s="99">
        <f t="shared" si="5"/>
        <v>0</v>
      </c>
      <c r="K61" s="313"/>
      <c r="L61" s="100">
        <f t="shared" si="6"/>
        <v>0</v>
      </c>
      <c r="M61" s="321"/>
      <c r="N61" s="100">
        <f t="shared" si="7"/>
        <v>0</v>
      </c>
      <c r="O61" s="28"/>
    </row>
    <row r="62" spans="1:15">
      <c r="A62" s="333" t="s">
        <v>589</v>
      </c>
      <c r="B62" s="308" t="s">
        <v>680</v>
      </c>
      <c r="C62" s="339">
        <v>475</v>
      </c>
      <c r="D62" s="338">
        <v>2</v>
      </c>
      <c r="E62" s="96" t="s">
        <v>51</v>
      </c>
      <c r="F62" s="335">
        <v>950</v>
      </c>
      <c r="G62" s="323">
        <v>1</v>
      </c>
      <c r="H62" s="99">
        <f t="shared" si="4"/>
        <v>475</v>
      </c>
      <c r="I62" s="300"/>
      <c r="J62" s="99">
        <f t="shared" si="5"/>
        <v>0</v>
      </c>
      <c r="K62" s="324">
        <v>1</v>
      </c>
      <c r="L62" s="100">
        <f t="shared" si="6"/>
        <v>475</v>
      </c>
      <c r="M62" s="300"/>
      <c r="N62" s="100">
        <f t="shared" si="7"/>
        <v>0</v>
      </c>
      <c r="O62" s="28"/>
    </row>
    <row r="63" spans="1:15" ht="13.5" thickBot="1">
      <c r="A63" s="333" t="s">
        <v>591</v>
      </c>
      <c r="B63" s="308" t="s">
        <v>681</v>
      </c>
      <c r="C63" s="339">
        <v>35</v>
      </c>
      <c r="D63" s="340">
        <v>4</v>
      </c>
      <c r="E63" s="341" t="s">
        <v>128</v>
      </c>
      <c r="F63" s="342">
        <v>140</v>
      </c>
      <c r="G63" s="96">
        <v>2</v>
      </c>
      <c r="H63" s="99">
        <f t="shared" si="4"/>
        <v>70</v>
      </c>
      <c r="I63" s="321"/>
      <c r="J63" s="99">
        <f t="shared" si="5"/>
        <v>0</v>
      </c>
      <c r="K63" s="313">
        <v>2</v>
      </c>
      <c r="L63" s="100">
        <f t="shared" si="6"/>
        <v>70</v>
      </c>
      <c r="M63" s="321"/>
      <c r="N63" s="100">
        <f t="shared" si="7"/>
        <v>0</v>
      </c>
      <c r="O63" s="28"/>
    </row>
    <row r="64" spans="1:15" ht="13.5" thickBot="1">
      <c r="A64" s="333" t="s">
        <v>593</v>
      </c>
      <c r="B64" s="308" t="s">
        <v>682</v>
      </c>
      <c r="C64" s="339">
        <v>72</v>
      </c>
      <c r="D64" s="338">
        <v>3</v>
      </c>
      <c r="E64" s="96" t="s">
        <v>68</v>
      </c>
      <c r="F64" s="343">
        <v>216</v>
      </c>
      <c r="G64" s="96">
        <v>1</v>
      </c>
      <c r="H64" s="99">
        <f t="shared" si="4"/>
        <v>72</v>
      </c>
      <c r="I64" s="321">
        <v>1</v>
      </c>
      <c r="J64" s="99">
        <f t="shared" si="5"/>
        <v>72</v>
      </c>
      <c r="K64" s="313">
        <v>1</v>
      </c>
      <c r="L64" s="100">
        <f t="shared" si="6"/>
        <v>72</v>
      </c>
      <c r="M64" s="321"/>
      <c r="N64" s="100">
        <f t="shared" si="7"/>
        <v>0</v>
      </c>
      <c r="O64" s="28"/>
    </row>
    <row r="65" spans="1:15" ht="13.5" thickBot="1">
      <c r="A65" s="333" t="s">
        <v>595</v>
      </c>
      <c r="B65" s="308" t="s">
        <v>683</v>
      </c>
      <c r="C65" s="339">
        <v>30</v>
      </c>
      <c r="D65" s="338">
        <v>3</v>
      </c>
      <c r="E65" s="96" t="s">
        <v>68</v>
      </c>
      <c r="F65" s="343">
        <v>90</v>
      </c>
      <c r="G65" s="96">
        <v>1</v>
      </c>
      <c r="H65" s="99">
        <f t="shared" si="4"/>
        <v>30</v>
      </c>
      <c r="I65" s="321">
        <v>1</v>
      </c>
      <c r="J65" s="99">
        <f t="shared" si="5"/>
        <v>30</v>
      </c>
      <c r="K65" s="313">
        <v>1</v>
      </c>
      <c r="L65" s="100">
        <f t="shared" si="6"/>
        <v>30</v>
      </c>
      <c r="M65" s="321"/>
      <c r="N65" s="100">
        <f t="shared" si="7"/>
        <v>0</v>
      </c>
      <c r="O65" s="28"/>
    </row>
    <row r="66" spans="1:15" ht="13.5" thickBot="1">
      <c r="A66" s="333" t="s">
        <v>597</v>
      </c>
      <c r="B66" s="308" t="s">
        <v>684</v>
      </c>
      <c r="C66" s="339">
        <v>60</v>
      </c>
      <c r="D66" s="321">
        <v>3</v>
      </c>
      <c r="E66" s="344" t="s">
        <v>68</v>
      </c>
      <c r="F66" s="343">
        <v>180</v>
      </c>
      <c r="G66" s="96">
        <v>1</v>
      </c>
      <c r="H66" s="99">
        <f t="shared" si="4"/>
        <v>60</v>
      </c>
      <c r="I66" s="321">
        <v>1</v>
      </c>
      <c r="J66" s="99">
        <f t="shared" si="5"/>
        <v>60</v>
      </c>
      <c r="K66" s="313">
        <v>1</v>
      </c>
      <c r="L66" s="100">
        <f t="shared" si="6"/>
        <v>60</v>
      </c>
      <c r="M66" s="321"/>
      <c r="N66" s="100">
        <f t="shared" si="7"/>
        <v>0</v>
      </c>
      <c r="O66" s="28"/>
    </row>
    <row r="67" spans="1:15" ht="13.5" thickBot="1">
      <c r="A67" s="333" t="s">
        <v>599</v>
      </c>
      <c r="B67" s="308" t="s">
        <v>685</v>
      </c>
      <c r="C67" s="339">
        <v>90</v>
      </c>
      <c r="D67" s="338">
        <v>2</v>
      </c>
      <c r="E67" s="96" t="s">
        <v>128</v>
      </c>
      <c r="F67" s="343">
        <v>180</v>
      </c>
      <c r="G67" s="96">
        <v>1</v>
      </c>
      <c r="H67" s="99">
        <f t="shared" si="4"/>
        <v>90</v>
      </c>
      <c r="I67" s="321"/>
      <c r="J67" s="99">
        <f t="shared" si="5"/>
        <v>0</v>
      </c>
      <c r="K67" s="313">
        <v>1</v>
      </c>
      <c r="L67" s="100">
        <f t="shared" si="6"/>
        <v>90</v>
      </c>
      <c r="M67" s="321"/>
      <c r="N67" s="100">
        <f t="shared" si="7"/>
        <v>0</v>
      </c>
      <c r="O67" s="28"/>
    </row>
    <row r="68" spans="1:15" ht="13.5" thickBot="1">
      <c r="A68" s="333" t="s">
        <v>707</v>
      </c>
      <c r="B68" s="308" t="s">
        <v>686</v>
      </c>
      <c r="C68" s="339">
        <v>98</v>
      </c>
      <c r="D68" s="338">
        <v>12</v>
      </c>
      <c r="E68" s="96" t="s">
        <v>128</v>
      </c>
      <c r="F68" s="343">
        <v>1176</v>
      </c>
      <c r="G68" s="96">
        <v>6</v>
      </c>
      <c r="H68" s="99">
        <f t="shared" si="4"/>
        <v>588</v>
      </c>
      <c r="I68" s="321"/>
      <c r="J68" s="99">
        <f t="shared" si="5"/>
        <v>0</v>
      </c>
      <c r="K68" s="313">
        <v>6</v>
      </c>
      <c r="L68" s="100">
        <f t="shared" si="6"/>
        <v>588</v>
      </c>
      <c r="M68" s="321"/>
      <c r="N68" s="100">
        <f t="shared" si="7"/>
        <v>0</v>
      </c>
      <c r="O68" s="28"/>
    </row>
    <row r="69" spans="1:15" ht="13.5" thickBot="1">
      <c r="A69" s="333" t="s">
        <v>708</v>
      </c>
      <c r="B69" s="308" t="s">
        <v>687</v>
      </c>
      <c r="C69" s="339">
        <v>160</v>
      </c>
      <c r="D69" s="338">
        <v>1</v>
      </c>
      <c r="E69" s="96" t="s">
        <v>57</v>
      </c>
      <c r="F69" s="343">
        <v>160</v>
      </c>
      <c r="G69" s="96">
        <v>1</v>
      </c>
      <c r="H69" s="99">
        <f t="shared" si="4"/>
        <v>160</v>
      </c>
      <c r="I69" s="321"/>
      <c r="J69" s="99">
        <f t="shared" si="5"/>
        <v>0</v>
      </c>
      <c r="K69" s="313"/>
      <c r="L69" s="100">
        <f t="shared" si="6"/>
        <v>0</v>
      </c>
      <c r="M69" s="321"/>
      <c r="N69" s="100">
        <f t="shared" si="7"/>
        <v>0</v>
      </c>
      <c r="O69" s="28"/>
    </row>
    <row r="70" spans="1:15" ht="13.5" thickBot="1">
      <c r="A70" s="333" t="s">
        <v>709</v>
      </c>
      <c r="B70" s="308" t="s">
        <v>688</v>
      </c>
      <c r="C70" s="339">
        <v>350</v>
      </c>
      <c r="D70" s="338">
        <v>2</v>
      </c>
      <c r="E70" s="96" t="s">
        <v>128</v>
      </c>
      <c r="F70" s="343">
        <v>700</v>
      </c>
      <c r="G70" s="96">
        <v>1</v>
      </c>
      <c r="H70" s="99">
        <f t="shared" si="4"/>
        <v>350</v>
      </c>
      <c r="I70" s="321">
        <v>1</v>
      </c>
      <c r="J70" s="99">
        <f t="shared" si="5"/>
        <v>350</v>
      </c>
      <c r="K70" s="313"/>
      <c r="L70" s="100">
        <f t="shared" si="6"/>
        <v>0</v>
      </c>
      <c r="M70" s="321"/>
      <c r="N70" s="100">
        <f t="shared" si="7"/>
        <v>0</v>
      </c>
      <c r="O70" s="28"/>
    </row>
    <row r="71" spans="1:15" ht="13.5" thickBot="1">
      <c r="A71" s="333" t="s">
        <v>710</v>
      </c>
      <c r="B71" s="308" t="s">
        <v>332</v>
      </c>
      <c r="C71" s="339">
        <v>450</v>
      </c>
      <c r="D71" s="338">
        <v>2</v>
      </c>
      <c r="E71" s="96" t="s">
        <v>302</v>
      </c>
      <c r="F71" s="345">
        <v>900</v>
      </c>
      <c r="G71" s="96">
        <v>1</v>
      </c>
      <c r="H71" s="99">
        <f t="shared" si="4"/>
        <v>450</v>
      </c>
      <c r="I71" s="321"/>
      <c r="J71" s="99">
        <f t="shared" si="5"/>
        <v>0</v>
      </c>
      <c r="K71" s="313">
        <v>1</v>
      </c>
      <c r="L71" s="100">
        <f t="shared" si="6"/>
        <v>450</v>
      </c>
      <c r="M71" s="321"/>
      <c r="N71" s="100">
        <f t="shared" si="7"/>
        <v>0</v>
      </c>
      <c r="O71" s="28"/>
    </row>
    <row r="72" spans="1:15" ht="13.5" thickBot="1">
      <c r="A72" s="333" t="s">
        <v>711</v>
      </c>
      <c r="B72" s="308" t="s">
        <v>712</v>
      </c>
      <c r="C72" s="339">
        <v>450</v>
      </c>
      <c r="D72" s="338">
        <v>6</v>
      </c>
      <c r="E72" s="96" t="s">
        <v>128</v>
      </c>
      <c r="F72" s="345">
        <v>2700</v>
      </c>
      <c r="G72" s="96">
        <v>6</v>
      </c>
      <c r="H72" s="99">
        <f t="shared" si="4"/>
        <v>2700</v>
      </c>
      <c r="I72" s="321"/>
      <c r="J72" s="99">
        <f t="shared" si="5"/>
        <v>0</v>
      </c>
      <c r="K72" s="313"/>
      <c r="L72" s="100">
        <f t="shared" si="6"/>
        <v>0</v>
      </c>
      <c r="M72" s="321"/>
      <c r="N72" s="100">
        <f t="shared" si="7"/>
        <v>0</v>
      </c>
      <c r="O72" s="28"/>
    </row>
    <row r="73" spans="1:15">
      <c r="A73" s="333"/>
      <c r="B73" s="308"/>
      <c r="C73" s="339"/>
      <c r="D73" s="1393" t="s">
        <v>695</v>
      </c>
      <c r="E73" s="1400"/>
      <c r="F73" s="346">
        <f>SUM(F56:F72)</f>
        <v>9594</v>
      </c>
      <c r="G73" s="96"/>
      <c r="H73" s="331">
        <f>H56+H57+H58+H59+H60+H61+H62+H63+H64+H65+H66+H67+H68+H69+H70+H71+H72</f>
        <v>6597</v>
      </c>
      <c r="I73" s="96"/>
      <c r="J73" s="331">
        <f>SUM(J56:J72)</f>
        <v>537</v>
      </c>
      <c r="K73" s="96"/>
      <c r="L73" s="331">
        <f>SUM(L57:L72)</f>
        <v>2460</v>
      </c>
      <c r="M73" s="96"/>
      <c r="N73" s="100"/>
      <c r="O73" s="28"/>
    </row>
    <row r="74" spans="1:15">
      <c r="A74" s="302"/>
      <c r="B74" s="301" t="s">
        <v>197</v>
      </c>
      <c r="C74" s="303"/>
      <c r="D74" s="304"/>
      <c r="E74" s="305"/>
      <c r="F74" s="301"/>
      <c r="G74" s="301"/>
      <c r="H74" s="301"/>
      <c r="I74" s="301"/>
      <c r="J74" s="301"/>
      <c r="K74" s="301"/>
      <c r="L74" s="301"/>
      <c r="M74" s="301"/>
      <c r="N74" s="306"/>
    </row>
    <row r="75" spans="1:15">
      <c r="A75" s="302"/>
      <c r="B75" s="301"/>
      <c r="C75" s="303"/>
      <c r="D75" s="304"/>
      <c r="E75" s="305"/>
      <c r="F75" s="301"/>
      <c r="G75" s="301"/>
      <c r="H75" s="301" t="s">
        <v>99</v>
      </c>
      <c r="I75" s="301"/>
      <c r="J75" s="1387" t="s">
        <v>759</v>
      </c>
      <c r="K75" s="1387"/>
      <c r="L75" s="1387"/>
      <c r="M75" s="301"/>
      <c r="N75" s="306"/>
    </row>
    <row r="76" spans="1:15">
      <c r="A76" s="302"/>
      <c r="B76" s="301"/>
      <c r="C76" s="303"/>
      <c r="D76" s="304"/>
      <c r="E76" s="305"/>
      <c r="F76" s="301"/>
      <c r="G76" s="301"/>
      <c r="H76" s="301"/>
      <c r="I76" s="301"/>
      <c r="J76" s="1388" t="s">
        <v>408</v>
      </c>
      <c r="K76" s="1388"/>
      <c r="L76" s="1388"/>
      <c r="M76" s="301"/>
      <c r="N76" s="306"/>
    </row>
    <row r="77" spans="1:15">
      <c r="A77" s="283"/>
      <c r="B77" s="285" t="s">
        <v>703</v>
      </c>
      <c r="C77" s="280"/>
      <c r="D77" s="281"/>
      <c r="E77" s="282"/>
      <c r="F77" s="285"/>
      <c r="G77" s="285"/>
      <c r="H77" s="285"/>
      <c r="I77" s="285"/>
      <c r="J77" s="285"/>
      <c r="K77" s="285"/>
      <c r="L77" s="285"/>
      <c r="M77" s="285"/>
      <c r="N77" s="284"/>
    </row>
    <row r="78" spans="1:15">
      <c r="A78" s="267"/>
      <c r="B78" s="267"/>
      <c r="C78" s="405"/>
      <c r="D78" s="406"/>
      <c r="E78" s="407"/>
      <c r="F78" s="267"/>
      <c r="G78" s="267"/>
      <c r="H78" s="267"/>
      <c r="I78" s="267"/>
      <c r="J78" s="267"/>
      <c r="K78" s="267"/>
      <c r="L78" s="267"/>
      <c r="M78" s="267"/>
      <c r="N78" s="267"/>
    </row>
    <row r="79" spans="1:15">
      <c r="A79" s="267"/>
      <c r="B79" s="267"/>
      <c r="C79" s="405"/>
      <c r="D79" s="406"/>
      <c r="E79" s="407"/>
      <c r="F79" s="267"/>
      <c r="G79" s="267"/>
      <c r="H79" s="267"/>
      <c r="I79" s="267"/>
      <c r="J79" s="267"/>
      <c r="K79" s="267"/>
      <c r="L79" s="267"/>
      <c r="M79" s="267"/>
      <c r="N79" s="267"/>
    </row>
    <row r="80" spans="1:15">
      <c r="A80" s="267"/>
      <c r="B80" s="267"/>
      <c r="C80" s="405"/>
      <c r="D80" s="406"/>
      <c r="E80" s="407"/>
      <c r="F80" s="267"/>
      <c r="G80" s="267"/>
      <c r="H80" s="267"/>
      <c r="I80" s="267"/>
      <c r="J80" s="267"/>
      <c r="K80" s="267"/>
      <c r="L80" s="267"/>
      <c r="M80" s="267"/>
      <c r="N80" s="267"/>
    </row>
    <row r="81" spans="1:15">
      <c r="A81" s="267"/>
      <c r="B81" s="267"/>
      <c r="C81" s="405"/>
      <c r="D81" s="406"/>
      <c r="E81" s="407"/>
      <c r="F81" s="267"/>
      <c r="G81" s="267"/>
      <c r="H81" s="267"/>
      <c r="I81" s="267"/>
      <c r="J81" s="267"/>
      <c r="K81" s="267"/>
      <c r="L81" s="267"/>
      <c r="M81" s="267"/>
      <c r="N81" s="267"/>
    </row>
    <row r="82" spans="1:15">
      <c r="A82" s="267"/>
      <c r="B82" s="267"/>
      <c r="C82" s="405"/>
      <c r="D82" s="406"/>
      <c r="E82" s="407"/>
      <c r="F82" s="267"/>
      <c r="G82" s="267"/>
      <c r="H82" s="267"/>
      <c r="I82" s="267"/>
      <c r="J82" s="267"/>
      <c r="K82" s="267"/>
      <c r="L82" s="267"/>
      <c r="M82" s="267"/>
      <c r="N82" s="267"/>
    </row>
    <row r="83" spans="1:15">
      <c r="A83" s="267"/>
      <c r="B83" s="267"/>
      <c r="C83" s="405"/>
      <c r="D83" s="406"/>
      <c r="E83" s="407"/>
      <c r="F83" s="267"/>
      <c r="G83" s="267"/>
      <c r="H83" s="267"/>
      <c r="I83" s="267"/>
      <c r="J83" s="267"/>
      <c r="K83" s="267"/>
      <c r="L83" s="267"/>
      <c r="M83" s="267"/>
      <c r="N83" s="267"/>
    </row>
    <row r="84" spans="1:15">
      <c r="A84" s="267"/>
      <c r="B84" s="267"/>
      <c r="C84" s="405"/>
      <c r="D84" s="406"/>
      <c r="E84" s="407"/>
      <c r="F84" s="267"/>
      <c r="G84" s="267"/>
      <c r="H84" s="267"/>
      <c r="I84" s="267"/>
      <c r="J84" s="267"/>
      <c r="K84" s="267"/>
      <c r="L84" s="267"/>
      <c r="M84" s="267"/>
      <c r="N84" s="267"/>
    </row>
    <row r="85" spans="1:15">
      <c r="A85" s="267"/>
      <c r="B85" s="267"/>
      <c r="C85" s="405"/>
      <c r="D85" s="406"/>
      <c r="E85" s="407"/>
      <c r="F85" s="267"/>
      <c r="G85" s="267"/>
      <c r="H85" s="267"/>
      <c r="I85" s="267"/>
      <c r="J85" s="267"/>
      <c r="K85" s="267"/>
      <c r="L85" s="267"/>
      <c r="M85" s="267"/>
      <c r="N85" s="267"/>
    </row>
    <row r="86" spans="1:15">
      <c r="A86" s="267"/>
      <c r="B86" s="267"/>
      <c r="C86" s="405"/>
      <c r="D86" s="406"/>
      <c r="E86" s="407"/>
      <c r="F86" s="267"/>
      <c r="G86" s="267"/>
      <c r="H86" s="267"/>
      <c r="I86" s="267"/>
      <c r="J86" s="267"/>
      <c r="K86" s="267"/>
      <c r="L86" s="267"/>
      <c r="M86" s="267"/>
      <c r="N86" s="267"/>
    </row>
    <row r="87" spans="1:15">
      <c r="A87" s="267"/>
      <c r="B87" s="267"/>
      <c r="C87" s="405"/>
      <c r="D87" s="406"/>
      <c r="E87" s="407"/>
      <c r="F87" s="267"/>
      <c r="G87" s="267"/>
      <c r="H87" s="267"/>
      <c r="I87" s="267"/>
      <c r="J87" s="267"/>
      <c r="K87" s="267"/>
      <c r="L87" s="267"/>
      <c r="M87" s="267"/>
      <c r="N87" s="267"/>
    </row>
    <row r="88" spans="1:15">
      <c r="A88" s="267"/>
      <c r="B88" s="267"/>
      <c r="C88" s="405"/>
      <c r="D88" s="406"/>
      <c r="E88" s="407"/>
      <c r="F88" s="267"/>
      <c r="G88" s="267"/>
      <c r="H88" s="267"/>
      <c r="I88" s="267"/>
      <c r="J88" s="267"/>
      <c r="K88" s="267"/>
      <c r="L88" s="267"/>
      <c r="M88" s="267"/>
      <c r="N88" s="267"/>
    </row>
    <row r="91" spans="1:15">
      <c r="A91" s="261" t="s">
        <v>106</v>
      </c>
    </row>
    <row r="92" spans="1:15">
      <c r="A92" s="1397" t="s">
        <v>702</v>
      </c>
      <c r="B92" s="1397"/>
      <c r="C92" s="1397"/>
      <c r="D92" s="1397"/>
      <c r="E92" s="1397"/>
      <c r="F92" s="1397"/>
      <c r="G92" s="1397"/>
      <c r="H92" s="1397"/>
      <c r="I92" s="1397"/>
      <c r="J92" s="1397"/>
      <c r="K92" s="1397"/>
      <c r="L92" s="1397"/>
      <c r="M92" s="1397"/>
      <c r="N92" s="1397"/>
      <c r="O92" s="1397"/>
    </row>
    <row r="93" spans="1:15">
      <c r="A93" s="1398" t="s">
        <v>704</v>
      </c>
      <c r="B93" s="1398"/>
      <c r="C93" s="1398"/>
      <c r="D93" s="1398"/>
      <c r="E93" s="1398"/>
      <c r="F93" s="1398"/>
      <c r="G93" s="1398"/>
      <c r="H93" s="1398"/>
      <c r="I93" s="1398"/>
      <c r="J93" s="1398"/>
      <c r="K93" s="1398"/>
      <c r="L93" s="1398"/>
      <c r="M93" s="1398"/>
      <c r="N93" s="1398"/>
      <c r="O93" s="1398"/>
    </row>
    <row r="94" spans="1:15">
      <c r="C94" s="264"/>
      <c r="D94" s="265"/>
      <c r="E94" s="266"/>
      <c r="F94" s="267"/>
    </row>
    <row r="95" spans="1:15">
      <c r="A95" s="268" t="s">
        <v>657</v>
      </c>
      <c r="B95" s="268"/>
      <c r="C95" s="264"/>
      <c r="D95" s="265"/>
      <c r="E95" s="266"/>
    </row>
    <row r="96" spans="1:15">
      <c r="A96" s="269" t="s">
        <v>109</v>
      </c>
      <c r="B96" s="270"/>
      <c r="C96" s="271"/>
      <c r="D96" s="272"/>
      <c r="E96" s="273"/>
      <c r="F96" s="274" t="s">
        <v>110</v>
      </c>
      <c r="G96" s="275"/>
      <c r="H96" s="275"/>
      <c r="I96" s="275"/>
      <c r="J96" s="276"/>
      <c r="K96" s="277" t="s">
        <v>699</v>
      </c>
      <c r="L96" s="277"/>
      <c r="M96" s="277"/>
      <c r="N96" s="278"/>
    </row>
    <row r="97" spans="1:15">
      <c r="A97" s="279" t="s">
        <v>658</v>
      </c>
      <c r="B97" s="268"/>
      <c r="C97" s="280"/>
      <c r="D97" s="281"/>
      <c r="E97" s="282"/>
      <c r="F97" s="283" t="s">
        <v>113</v>
      </c>
      <c r="G97" s="283" t="s">
        <v>8</v>
      </c>
      <c r="H97" s="284"/>
      <c r="I97" s="274" t="s">
        <v>114</v>
      </c>
      <c r="J97" s="276"/>
      <c r="K97" s="285" t="s">
        <v>205</v>
      </c>
      <c r="L97" s="285"/>
      <c r="M97" s="285"/>
      <c r="N97" s="284"/>
    </row>
    <row r="98" spans="1:15">
      <c r="A98" s="286"/>
      <c r="B98" s="269"/>
      <c r="C98" s="287"/>
      <c r="D98" s="288"/>
      <c r="E98" s="289"/>
      <c r="F98" s="269"/>
      <c r="G98" s="1391"/>
      <c r="H98" s="1399"/>
      <c r="I98" s="1399"/>
      <c r="J98" s="1399"/>
      <c r="K98" s="1399"/>
      <c r="L98" s="1399"/>
      <c r="M98" s="1399"/>
      <c r="N98" s="1392"/>
    </row>
    <row r="99" spans="1:15">
      <c r="A99" s="312" t="s">
        <v>10</v>
      </c>
      <c r="B99" s="290" t="s">
        <v>11</v>
      </c>
      <c r="C99" s="291" t="s">
        <v>117</v>
      </c>
      <c r="D99" s="1389" t="s">
        <v>13</v>
      </c>
      <c r="E99" s="1390"/>
      <c r="F99" s="290" t="s">
        <v>14</v>
      </c>
      <c r="G99" s="1391" t="s">
        <v>118</v>
      </c>
      <c r="H99" s="1392"/>
      <c r="I99" s="1391" t="s">
        <v>119</v>
      </c>
      <c r="J99" s="1392"/>
      <c r="K99" s="1391" t="s">
        <v>120</v>
      </c>
      <c r="L99" s="1392"/>
      <c r="M99" s="1391" t="s">
        <v>121</v>
      </c>
      <c r="N99" s="1392"/>
    </row>
    <row r="100" spans="1:15" ht="13.5" thickBot="1">
      <c r="A100" s="293"/>
      <c r="B100" s="283"/>
      <c r="C100" s="294"/>
      <c r="D100" s="295"/>
      <c r="E100" s="296"/>
      <c r="F100" s="283"/>
      <c r="G100" s="297" t="s">
        <v>22</v>
      </c>
      <c r="H100" s="96" t="s">
        <v>21</v>
      </c>
      <c r="I100" s="96" t="s">
        <v>22</v>
      </c>
      <c r="J100" s="96" t="s">
        <v>122</v>
      </c>
      <c r="K100" s="297" t="s">
        <v>22</v>
      </c>
      <c r="L100" s="298" t="s">
        <v>122</v>
      </c>
      <c r="M100" s="297" t="s">
        <v>22</v>
      </c>
      <c r="N100" s="297" t="s">
        <v>21</v>
      </c>
    </row>
    <row r="101" spans="1:15" ht="13.5" thickBot="1">
      <c r="A101" s="333" t="s">
        <v>713</v>
      </c>
      <c r="B101" s="299" t="s">
        <v>237</v>
      </c>
      <c r="C101" s="99">
        <v>85</v>
      </c>
      <c r="D101" s="338">
        <v>12</v>
      </c>
      <c r="E101" s="96" t="s">
        <v>128</v>
      </c>
      <c r="F101" s="347">
        <v>1020</v>
      </c>
      <c r="G101" s="96">
        <v>6</v>
      </c>
      <c r="H101" s="99">
        <f t="shared" ref="H101:H116" si="8">G101*C101</f>
        <v>510</v>
      </c>
      <c r="I101" s="321"/>
      <c r="J101" s="99">
        <f t="shared" ref="J101:J117" si="9">I101*C101</f>
        <v>0</v>
      </c>
      <c r="K101" s="96">
        <v>6</v>
      </c>
      <c r="L101" s="100">
        <f t="shared" ref="L101:L117" si="10">K101*C101</f>
        <v>510</v>
      </c>
      <c r="M101" s="321"/>
      <c r="N101" s="100">
        <f t="shared" ref="N101:N117" si="11">M101*C101</f>
        <v>0</v>
      </c>
      <c r="O101" s="28"/>
    </row>
    <row r="102" spans="1:15" ht="13.5" thickBot="1">
      <c r="A102" s="333" t="s">
        <v>714</v>
      </c>
      <c r="B102" s="299" t="s">
        <v>227</v>
      </c>
      <c r="C102" s="99">
        <v>25</v>
      </c>
      <c r="D102" s="338">
        <v>24</v>
      </c>
      <c r="E102" s="96" t="s">
        <v>128</v>
      </c>
      <c r="F102" s="347">
        <v>600</v>
      </c>
      <c r="G102" s="96">
        <v>12</v>
      </c>
      <c r="H102" s="99">
        <f t="shared" si="8"/>
        <v>300</v>
      </c>
      <c r="I102" s="321"/>
      <c r="J102" s="99">
        <f t="shared" si="9"/>
        <v>0</v>
      </c>
      <c r="K102" s="96">
        <v>12</v>
      </c>
      <c r="L102" s="100">
        <f t="shared" si="10"/>
        <v>300</v>
      </c>
      <c r="M102" s="321"/>
      <c r="N102" s="100">
        <f t="shared" si="11"/>
        <v>0</v>
      </c>
      <c r="O102" s="28"/>
    </row>
    <row r="103" spans="1:15" ht="13.5" thickBot="1">
      <c r="A103" s="333" t="s">
        <v>715</v>
      </c>
      <c r="B103" s="299" t="s">
        <v>689</v>
      </c>
      <c r="C103" s="99">
        <v>35</v>
      </c>
      <c r="D103" s="338">
        <v>20</v>
      </c>
      <c r="E103" s="96" t="s">
        <v>128</v>
      </c>
      <c r="F103" s="347">
        <v>700</v>
      </c>
      <c r="G103" s="96">
        <v>10</v>
      </c>
      <c r="H103" s="99">
        <f t="shared" si="8"/>
        <v>350</v>
      </c>
      <c r="I103" s="321"/>
      <c r="J103" s="99">
        <f t="shared" si="9"/>
        <v>0</v>
      </c>
      <c r="K103" s="96">
        <v>10</v>
      </c>
      <c r="L103" s="100">
        <f t="shared" si="10"/>
        <v>350</v>
      </c>
      <c r="M103" s="321"/>
      <c r="N103" s="100">
        <f t="shared" si="11"/>
        <v>0</v>
      </c>
      <c r="O103" s="28"/>
    </row>
    <row r="104" spans="1:15" ht="13.5" thickBot="1">
      <c r="A104" s="333" t="s">
        <v>716</v>
      </c>
      <c r="B104" s="299" t="s">
        <v>690</v>
      </c>
      <c r="C104" s="99">
        <v>19.5</v>
      </c>
      <c r="D104" s="338">
        <v>20</v>
      </c>
      <c r="E104" s="96" t="s">
        <v>128</v>
      </c>
      <c r="F104" s="347">
        <v>390</v>
      </c>
      <c r="G104" s="96">
        <v>10</v>
      </c>
      <c r="H104" s="99">
        <f t="shared" si="8"/>
        <v>195</v>
      </c>
      <c r="I104" s="96"/>
      <c r="J104" s="99">
        <f t="shared" si="9"/>
        <v>0</v>
      </c>
      <c r="K104" s="96">
        <v>10</v>
      </c>
      <c r="L104" s="100">
        <f t="shared" si="10"/>
        <v>195</v>
      </c>
      <c r="M104" s="321"/>
      <c r="N104" s="100">
        <f t="shared" si="11"/>
        <v>0</v>
      </c>
      <c r="O104" s="134"/>
    </row>
    <row r="105" spans="1:15" ht="13.5" thickBot="1">
      <c r="A105" s="333" t="s">
        <v>717</v>
      </c>
      <c r="B105" s="299" t="s">
        <v>412</v>
      </c>
      <c r="C105" s="99">
        <v>29.5</v>
      </c>
      <c r="D105" s="338">
        <v>8</v>
      </c>
      <c r="E105" s="96" t="s">
        <v>392</v>
      </c>
      <c r="F105" s="347">
        <v>236</v>
      </c>
      <c r="G105" s="96">
        <v>4</v>
      </c>
      <c r="H105" s="99">
        <f t="shared" si="8"/>
        <v>118</v>
      </c>
      <c r="I105" s="321"/>
      <c r="J105" s="99">
        <f t="shared" si="9"/>
        <v>0</v>
      </c>
      <c r="K105" s="313">
        <v>4</v>
      </c>
      <c r="L105" s="100">
        <f t="shared" si="10"/>
        <v>118</v>
      </c>
      <c r="M105" s="321"/>
      <c r="N105" s="100">
        <f t="shared" si="11"/>
        <v>0</v>
      </c>
      <c r="O105" s="134"/>
    </row>
    <row r="106" spans="1:15" ht="13.5" thickBot="1">
      <c r="A106" s="333" t="s">
        <v>718</v>
      </c>
      <c r="B106" s="299" t="s">
        <v>691</v>
      </c>
      <c r="C106" s="99">
        <v>610</v>
      </c>
      <c r="D106" s="338">
        <v>6</v>
      </c>
      <c r="E106" s="96" t="s">
        <v>302</v>
      </c>
      <c r="F106" s="347">
        <v>3660</v>
      </c>
      <c r="G106" s="96">
        <v>3</v>
      </c>
      <c r="H106" s="99">
        <f t="shared" si="8"/>
        <v>1830</v>
      </c>
      <c r="I106" s="321">
        <v>3</v>
      </c>
      <c r="J106" s="99">
        <f t="shared" si="9"/>
        <v>1830</v>
      </c>
      <c r="K106" s="313"/>
      <c r="L106" s="100">
        <f t="shared" si="10"/>
        <v>0</v>
      </c>
      <c r="M106" s="321"/>
      <c r="N106" s="100">
        <f t="shared" si="11"/>
        <v>0</v>
      </c>
      <c r="O106" s="28"/>
    </row>
    <row r="107" spans="1:15" ht="13.5" thickBot="1">
      <c r="A107" s="333" t="s">
        <v>719</v>
      </c>
      <c r="B107" s="299" t="s">
        <v>720</v>
      </c>
      <c r="C107" s="99">
        <v>595</v>
      </c>
      <c r="D107" s="338">
        <v>4</v>
      </c>
      <c r="E107" s="96" t="s">
        <v>302</v>
      </c>
      <c r="F107" s="347">
        <v>2380</v>
      </c>
      <c r="G107" s="323">
        <v>1</v>
      </c>
      <c r="H107" s="99">
        <f t="shared" si="8"/>
        <v>595</v>
      </c>
      <c r="I107" s="300">
        <v>1</v>
      </c>
      <c r="J107" s="99">
        <f t="shared" si="9"/>
        <v>595</v>
      </c>
      <c r="K107" s="324">
        <v>1</v>
      </c>
      <c r="L107" s="100">
        <f t="shared" si="10"/>
        <v>595</v>
      </c>
      <c r="M107" s="300">
        <v>1</v>
      </c>
      <c r="N107" s="100">
        <f t="shared" si="11"/>
        <v>595</v>
      </c>
      <c r="O107" s="28"/>
    </row>
    <row r="108" spans="1:15" ht="13.5" thickBot="1">
      <c r="A108" s="333" t="s">
        <v>721</v>
      </c>
      <c r="B108" s="308" t="s">
        <v>692</v>
      </c>
      <c r="C108" s="99">
        <v>55</v>
      </c>
      <c r="D108" s="338">
        <v>2</v>
      </c>
      <c r="E108" s="96" t="s">
        <v>191</v>
      </c>
      <c r="F108" s="347">
        <v>110</v>
      </c>
      <c r="G108" s="96">
        <v>1</v>
      </c>
      <c r="H108" s="99">
        <f t="shared" si="8"/>
        <v>55</v>
      </c>
      <c r="I108" s="321"/>
      <c r="J108" s="99">
        <f t="shared" si="9"/>
        <v>0</v>
      </c>
      <c r="K108" s="313">
        <v>1</v>
      </c>
      <c r="L108" s="100">
        <f t="shared" si="10"/>
        <v>55</v>
      </c>
      <c r="M108" s="321"/>
      <c r="N108" s="100">
        <f t="shared" si="11"/>
        <v>0</v>
      </c>
      <c r="O108" s="28"/>
    </row>
    <row r="109" spans="1:15" ht="13.5" thickBot="1">
      <c r="A109" s="333" t="s">
        <v>722</v>
      </c>
      <c r="B109" s="299" t="s">
        <v>700</v>
      </c>
      <c r="C109" s="99">
        <v>595</v>
      </c>
      <c r="D109" s="338">
        <v>10</v>
      </c>
      <c r="E109" s="96" t="s">
        <v>128</v>
      </c>
      <c r="F109" s="347">
        <v>5950</v>
      </c>
      <c r="G109" s="96">
        <v>5</v>
      </c>
      <c r="H109" s="99">
        <f t="shared" si="8"/>
        <v>2975</v>
      </c>
      <c r="I109" s="321"/>
      <c r="J109" s="99">
        <f t="shared" si="9"/>
        <v>0</v>
      </c>
      <c r="K109" s="313">
        <v>5</v>
      </c>
      <c r="L109" s="100">
        <f t="shared" si="10"/>
        <v>2975</v>
      </c>
      <c r="M109" s="321"/>
      <c r="N109" s="100">
        <f t="shared" si="11"/>
        <v>0</v>
      </c>
      <c r="O109" s="28"/>
    </row>
    <row r="110" spans="1:15" ht="13.5" thickBot="1">
      <c r="A110" s="333" t="s">
        <v>723</v>
      </c>
      <c r="B110" s="318" t="s">
        <v>724</v>
      </c>
      <c r="C110" s="99">
        <v>125</v>
      </c>
      <c r="D110" s="338">
        <v>16</v>
      </c>
      <c r="E110" s="96" t="s">
        <v>302</v>
      </c>
      <c r="F110" s="347">
        <v>2000</v>
      </c>
      <c r="G110" s="96">
        <v>6</v>
      </c>
      <c r="H110" s="99">
        <f t="shared" si="8"/>
        <v>750</v>
      </c>
      <c r="I110" s="321">
        <v>6</v>
      </c>
      <c r="J110" s="99">
        <f t="shared" si="9"/>
        <v>750</v>
      </c>
      <c r="K110" s="313">
        <v>4</v>
      </c>
      <c r="L110" s="100">
        <f t="shared" si="10"/>
        <v>500</v>
      </c>
      <c r="M110" s="321"/>
      <c r="N110" s="100">
        <f t="shared" si="11"/>
        <v>0</v>
      </c>
      <c r="O110" s="28"/>
    </row>
    <row r="111" spans="1:15" ht="13.5" thickBot="1">
      <c r="A111" s="333" t="s">
        <v>725</v>
      </c>
      <c r="B111" s="299" t="s">
        <v>726</v>
      </c>
      <c r="C111" s="339">
        <v>125</v>
      </c>
      <c r="D111" s="338">
        <v>8</v>
      </c>
      <c r="E111" s="96" t="s">
        <v>398</v>
      </c>
      <c r="F111" s="347">
        <v>1000</v>
      </c>
      <c r="G111" s="96">
        <v>4</v>
      </c>
      <c r="H111" s="99">
        <f t="shared" si="8"/>
        <v>500</v>
      </c>
      <c r="I111" s="321"/>
      <c r="J111" s="99">
        <f t="shared" si="9"/>
        <v>0</v>
      </c>
      <c r="K111" s="313">
        <v>4</v>
      </c>
      <c r="L111" s="100">
        <f t="shared" si="10"/>
        <v>500</v>
      </c>
      <c r="M111" s="321"/>
      <c r="N111" s="100">
        <f t="shared" si="11"/>
        <v>0</v>
      </c>
      <c r="O111" s="28"/>
    </row>
    <row r="112" spans="1:15" ht="13.5" thickBot="1">
      <c r="A112" s="333" t="s">
        <v>727</v>
      </c>
      <c r="B112" s="299" t="s">
        <v>728</v>
      </c>
      <c r="C112" s="339">
        <v>125</v>
      </c>
      <c r="D112" s="338">
        <v>8</v>
      </c>
      <c r="E112" s="96" t="s">
        <v>398</v>
      </c>
      <c r="F112" s="347">
        <v>1000</v>
      </c>
      <c r="G112" s="96">
        <v>4</v>
      </c>
      <c r="H112" s="99">
        <f t="shared" si="8"/>
        <v>500</v>
      </c>
      <c r="I112" s="321"/>
      <c r="J112" s="99">
        <f t="shared" si="9"/>
        <v>0</v>
      </c>
      <c r="K112" s="313">
        <v>4</v>
      </c>
      <c r="L112" s="100">
        <f t="shared" si="10"/>
        <v>500</v>
      </c>
      <c r="M112" s="321"/>
      <c r="N112" s="100">
        <f t="shared" si="11"/>
        <v>0</v>
      </c>
      <c r="O112" s="28"/>
    </row>
    <row r="113" spans="1:15" ht="13.5" thickBot="1">
      <c r="A113" s="333" t="s">
        <v>729</v>
      </c>
      <c r="B113" s="299" t="s">
        <v>730</v>
      </c>
      <c r="C113" s="339">
        <v>125</v>
      </c>
      <c r="D113" s="338">
        <v>8</v>
      </c>
      <c r="E113" s="96" t="s">
        <v>398</v>
      </c>
      <c r="F113" s="347">
        <v>1000</v>
      </c>
      <c r="G113" s="96">
        <v>4</v>
      </c>
      <c r="H113" s="99">
        <f t="shared" si="8"/>
        <v>500</v>
      </c>
      <c r="I113" s="321"/>
      <c r="J113" s="99">
        <f t="shared" si="9"/>
        <v>0</v>
      </c>
      <c r="K113" s="313">
        <v>4</v>
      </c>
      <c r="L113" s="100">
        <f t="shared" si="10"/>
        <v>500</v>
      </c>
      <c r="M113" s="321"/>
      <c r="N113" s="100">
        <f t="shared" si="11"/>
        <v>0</v>
      </c>
      <c r="O113" s="28"/>
    </row>
    <row r="114" spans="1:15" ht="13.5" thickBot="1">
      <c r="A114" s="333" t="s">
        <v>731</v>
      </c>
      <c r="B114" s="308" t="s">
        <v>693</v>
      </c>
      <c r="C114" s="339">
        <v>200</v>
      </c>
      <c r="D114" s="321">
        <v>2</v>
      </c>
      <c r="E114" s="96" t="s">
        <v>128</v>
      </c>
      <c r="F114" s="347">
        <v>400</v>
      </c>
      <c r="G114" s="96">
        <v>1</v>
      </c>
      <c r="H114" s="99">
        <f t="shared" si="8"/>
        <v>200</v>
      </c>
      <c r="I114" s="321"/>
      <c r="J114" s="99">
        <f t="shared" si="9"/>
        <v>0</v>
      </c>
      <c r="K114" s="313">
        <v>1</v>
      </c>
      <c r="L114" s="100">
        <f t="shared" si="10"/>
        <v>200</v>
      </c>
      <c r="M114" s="321"/>
      <c r="N114" s="100">
        <f t="shared" si="11"/>
        <v>0</v>
      </c>
      <c r="O114" s="28"/>
    </row>
    <row r="115" spans="1:15" ht="13.5" thickBot="1">
      <c r="A115" s="333" t="s">
        <v>732</v>
      </c>
      <c r="B115" s="308" t="s">
        <v>694</v>
      </c>
      <c r="C115" s="339">
        <v>500</v>
      </c>
      <c r="D115" s="338">
        <v>1</v>
      </c>
      <c r="E115" s="96" t="s">
        <v>128</v>
      </c>
      <c r="F115" s="347">
        <v>500</v>
      </c>
      <c r="G115" s="96">
        <v>1</v>
      </c>
      <c r="H115" s="99">
        <f t="shared" si="8"/>
        <v>500</v>
      </c>
      <c r="I115" s="321"/>
      <c r="J115" s="99">
        <f t="shared" si="9"/>
        <v>0</v>
      </c>
      <c r="K115" s="313"/>
      <c r="L115" s="100">
        <f t="shared" si="10"/>
        <v>0</v>
      </c>
      <c r="M115" s="321"/>
      <c r="N115" s="100">
        <f t="shared" si="11"/>
        <v>0</v>
      </c>
      <c r="O115" s="28"/>
    </row>
    <row r="116" spans="1:15" ht="13.5" thickBot="1">
      <c r="A116" s="333" t="s">
        <v>733</v>
      </c>
      <c r="B116" s="308" t="s">
        <v>696</v>
      </c>
      <c r="C116" s="339">
        <v>20000</v>
      </c>
      <c r="D116" s="348">
        <v>1</v>
      </c>
      <c r="E116" s="309" t="s">
        <v>128</v>
      </c>
      <c r="F116" s="347">
        <v>20000</v>
      </c>
      <c r="G116" s="96">
        <v>1</v>
      </c>
      <c r="H116" s="99">
        <f t="shared" si="8"/>
        <v>20000</v>
      </c>
      <c r="I116" s="321"/>
      <c r="J116" s="99">
        <f t="shared" si="9"/>
        <v>0</v>
      </c>
      <c r="K116" s="313"/>
      <c r="L116" s="100">
        <f t="shared" si="10"/>
        <v>0</v>
      </c>
      <c r="M116" s="321"/>
      <c r="N116" s="100">
        <f t="shared" si="11"/>
        <v>0</v>
      </c>
      <c r="O116" s="28"/>
    </row>
    <row r="117" spans="1:15" ht="13.5" thickBot="1">
      <c r="A117" s="333" t="s">
        <v>734</v>
      </c>
      <c r="B117" s="308" t="s">
        <v>697</v>
      </c>
      <c r="C117" s="339">
        <v>2500</v>
      </c>
      <c r="D117" s="348">
        <v>6</v>
      </c>
      <c r="E117" s="309" t="s">
        <v>128</v>
      </c>
      <c r="F117" s="347">
        <v>15000</v>
      </c>
      <c r="G117" s="96">
        <v>6</v>
      </c>
      <c r="H117" s="99">
        <f>G117*C117</f>
        <v>15000</v>
      </c>
      <c r="I117" s="321"/>
      <c r="J117" s="99">
        <f t="shared" si="9"/>
        <v>0</v>
      </c>
      <c r="K117" s="313"/>
      <c r="L117" s="100">
        <f t="shared" si="10"/>
        <v>0</v>
      </c>
      <c r="M117" s="321"/>
      <c r="N117" s="100">
        <f t="shared" si="11"/>
        <v>0</v>
      </c>
      <c r="O117" s="28"/>
    </row>
    <row r="118" spans="1:15">
      <c r="A118" s="333"/>
      <c r="B118" s="308"/>
      <c r="C118" s="349"/>
      <c r="D118" s="1395" t="s">
        <v>695</v>
      </c>
      <c r="E118" s="1396"/>
      <c r="F118" s="350">
        <f>SUM(F101:F117)</f>
        <v>55946</v>
      </c>
      <c r="G118" s="96"/>
      <c r="H118" s="331">
        <f>SUM(H101:H117)</f>
        <v>44878</v>
      </c>
      <c r="I118" s="96"/>
      <c r="J118" s="331">
        <f>SUM(J101:J117)</f>
        <v>3175</v>
      </c>
      <c r="K118" s="96"/>
      <c r="L118" s="331">
        <f>SUM(L101:L117)</f>
        <v>7298</v>
      </c>
      <c r="M118" s="96"/>
      <c r="N118" s="331">
        <f>SUM(N101:N117)</f>
        <v>595</v>
      </c>
      <c r="O118" s="28"/>
    </row>
    <row r="119" spans="1:15">
      <c r="A119" s="302"/>
      <c r="B119" s="301" t="s">
        <v>197</v>
      </c>
      <c r="C119" s="303"/>
      <c r="D119" s="304"/>
      <c r="E119" s="305"/>
      <c r="F119" s="301"/>
      <c r="G119" s="301"/>
      <c r="H119" s="301"/>
      <c r="I119" s="301"/>
      <c r="J119" s="301"/>
      <c r="K119" s="301"/>
      <c r="L119" s="301"/>
      <c r="M119" s="301"/>
      <c r="N119" s="306"/>
    </row>
    <row r="120" spans="1:15">
      <c r="A120" s="302"/>
      <c r="B120" s="301"/>
      <c r="C120" s="303"/>
      <c r="D120" s="304"/>
      <c r="E120" s="305"/>
      <c r="F120" s="301"/>
      <c r="G120" s="301"/>
      <c r="H120" s="301" t="s">
        <v>99</v>
      </c>
      <c r="I120" s="301"/>
      <c r="J120" s="1387" t="s">
        <v>759</v>
      </c>
      <c r="K120" s="1387"/>
      <c r="L120" s="1387"/>
      <c r="M120" s="301"/>
      <c r="N120" s="306"/>
    </row>
    <row r="121" spans="1:15">
      <c r="A121" s="302"/>
      <c r="B121" s="301"/>
      <c r="C121" s="303"/>
      <c r="D121" s="304"/>
      <c r="E121" s="305"/>
      <c r="F121" s="301"/>
      <c r="G121" s="301"/>
      <c r="H121" s="301"/>
      <c r="I121" s="301"/>
      <c r="J121" s="1388" t="s">
        <v>408</v>
      </c>
      <c r="K121" s="1388"/>
      <c r="L121" s="1388"/>
      <c r="M121" s="301"/>
      <c r="N121" s="306"/>
    </row>
    <row r="122" spans="1:15">
      <c r="A122" s="283"/>
      <c r="B122" s="285" t="s">
        <v>703</v>
      </c>
      <c r="C122" s="280"/>
      <c r="D122" s="281"/>
      <c r="E122" s="282"/>
      <c r="F122" s="285"/>
      <c r="G122" s="285"/>
      <c r="H122" s="285"/>
      <c r="I122" s="285"/>
      <c r="J122" s="285"/>
      <c r="K122" s="285"/>
      <c r="L122" s="285"/>
      <c r="M122" s="285"/>
      <c r="N122" s="284"/>
    </row>
    <row r="123" spans="1:15" ht="171" customHeight="1"/>
    <row r="124" spans="1:15">
      <c r="A124" s="261" t="s">
        <v>106</v>
      </c>
    </row>
    <row r="125" spans="1:15">
      <c r="A125" s="1397" t="s">
        <v>702</v>
      </c>
      <c r="B125" s="1397"/>
      <c r="C125" s="1397"/>
      <c r="D125" s="1397"/>
      <c r="E125" s="1397"/>
      <c r="F125" s="1397"/>
      <c r="G125" s="1397"/>
      <c r="H125" s="1397"/>
      <c r="I125" s="1397"/>
      <c r="J125" s="1397"/>
      <c r="K125" s="1397"/>
      <c r="L125" s="1397"/>
      <c r="M125" s="1397"/>
      <c r="N125" s="1397"/>
      <c r="O125" s="1397"/>
    </row>
    <row r="126" spans="1:15">
      <c r="A126" s="1398" t="s">
        <v>704</v>
      </c>
      <c r="B126" s="1398"/>
      <c r="C126" s="1398"/>
      <c r="D126" s="1398"/>
      <c r="E126" s="1398"/>
      <c r="F126" s="1398"/>
      <c r="G126" s="1398"/>
      <c r="H126" s="1398"/>
      <c r="I126" s="1398"/>
      <c r="J126" s="1398"/>
      <c r="K126" s="1398"/>
      <c r="L126" s="1398"/>
      <c r="M126" s="1398"/>
      <c r="N126" s="1398"/>
      <c r="O126" s="1398"/>
    </row>
    <row r="127" spans="1:15">
      <c r="C127" s="264"/>
      <c r="D127" s="265"/>
      <c r="E127" s="266"/>
      <c r="F127" s="267"/>
    </row>
    <row r="128" spans="1:15">
      <c r="A128" s="268" t="s">
        <v>657</v>
      </c>
      <c r="B128" s="268"/>
      <c r="C128" s="264"/>
      <c r="D128" s="265"/>
      <c r="E128" s="266"/>
    </row>
    <row r="129" spans="1:15">
      <c r="A129" s="269" t="s">
        <v>109</v>
      </c>
      <c r="B129" s="270"/>
      <c r="C129" s="271"/>
      <c r="D129" s="272"/>
      <c r="E129" s="273"/>
      <c r="F129" s="274" t="s">
        <v>110</v>
      </c>
      <c r="G129" s="275"/>
      <c r="H129" s="275"/>
      <c r="I129" s="275"/>
      <c r="J129" s="276"/>
      <c r="K129" s="277" t="s">
        <v>699</v>
      </c>
      <c r="L129" s="277"/>
      <c r="M129" s="277"/>
      <c r="N129" s="278"/>
    </row>
    <row r="130" spans="1:15">
      <c r="A130" s="279" t="s">
        <v>658</v>
      </c>
      <c r="B130" s="268"/>
      <c r="C130" s="280"/>
      <c r="D130" s="281"/>
      <c r="E130" s="282"/>
      <c r="F130" s="283" t="s">
        <v>113</v>
      </c>
      <c r="G130" s="283" t="s">
        <v>8</v>
      </c>
      <c r="H130" s="284"/>
      <c r="I130" s="274" t="s">
        <v>114</v>
      </c>
      <c r="J130" s="276"/>
      <c r="K130" s="285" t="s">
        <v>205</v>
      </c>
      <c r="L130" s="285"/>
      <c r="M130" s="285"/>
      <c r="N130" s="284"/>
    </row>
    <row r="131" spans="1:15">
      <c r="A131" s="286"/>
      <c r="B131" s="269"/>
      <c r="C131" s="287"/>
      <c r="D131" s="288"/>
      <c r="E131" s="289"/>
      <c r="F131" s="269"/>
      <c r="G131" s="1391"/>
      <c r="H131" s="1399"/>
      <c r="I131" s="1399"/>
      <c r="J131" s="1399"/>
      <c r="K131" s="1399"/>
      <c r="L131" s="1399"/>
      <c r="M131" s="1399"/>
      <c r="N131" s="1392"/>
    </row>
    <row r="132" spans="1:15">
      <c r="A132" s="312" t="s">
        <v>10</v>
      </c>
      <c r="B132" s="290" t="s">
        <v>11</v>
      </c>
      <c r="C132" s="291" t="s">
        <v>117</v>
      </c>
      <c r="D132" s="1389" t="s">
        <v>13</v>
      </c>
      <c r="E132" s="1390"/>
      <c r="F132" s="290" t="s">
        <v>14</v>
      </c>
      <c r="G132" s="1391" t="s">
        <v>118</v>
      </c>
      <c r="H132" s="1392"/>
      <c r="I132" s="1391" t="s">
        <v>119</v>
      </c>
      <c r="J132" s="1392"/>
      <c r="K132" s="1391" t="s">
        <v>120</v>
      </c>
      <c r="L132" s="1392"/>
      <c r="M132" s="1391" t="s">
        <v>121</v>
      </c>
      <c r="N132" s="1392"/>
    </row>
    <row r="133" spans="1:15" ht="13.5" thickBot="1">
      <c r="A133" s="293"/>
      <c r="B133" s="283"/>
      <c r="C133" s="294"/>
      <c r="D133" s="295"/>
      <c r="E133" s="296"/>
      <c r="F133" s="283"/>
      <c r="G133" s="297" t="s">
        <v>22</v>
      </c>
      <c r="H133" s="96" t="s">
        <v>21</v>
      </c>
      <c r="I133" s="96" t="s">
        <v>22</v>
      </c>
      <c r="J133" s="96" t="s">
        <v>122</v>
      </c>
      <c r="K133" s="297" t="s">
        <v>22</v>
      </c>
      <c r="L133" s="298" t="s">
        <v>122</v>
      </c>
      <c r="M133" s="297" t="s">
        <v>22</v>
      </c>
      <c r="N133" s="297" t="s">
        <v>21</v>
      </c>
    </row>
    <row r="134" spans="1:15" ht="13.5" thickBot="1">
      <c r="A134" s="333" t="s">
        <v>735</v>
      </c>
      <c r="B134" s="308" t="s">
        <v>736</v>
      </c>
      <c r="C134" s="99">
        <v>8000</v>
      </c>
      <c r="D134" s="348">
        <v>1</v>
      </c>
      <c r="E134" s="309" t="s">
        <v>128</v>
      </c>
      <c r="F134" s="351">
        <v>8000</v>
      </c>
      <c r="G134" s="96">
        <v>1</v>
      </c>
      <c r="H134" s="99">
        <f>G134*C134</f>
        <v>8000</v>
      </c>
      <c r="I134" s="321"/>
      <c r="J134" s="99">
        <f t="shared" ref="J134:J145" si="12">I134*C134</f>
        <v>0</v>
      </c>
      <c r="K134" s="96"/>
      <c r="L134" s="100">
        <f t="shared" ref="L134:L145" si="13">K134*C134</f>
        <v>0</v>
      </c>
      <c r="M134" s="321"/>
      <c r="N134" s="100">
        <f t="shared" ref="N134:N145" si="14">M134*C134</f>
        <v>0</v>
      </c>
      <c r="O134" s="28"/>
    </row>
    <row r="135" spans="1:15" ht="13.5" thickBot="1">
      <c r="A135" s="333" t="s">
        <v>737</v>
      </c>
      <c r="B135" s="308" t="s">
        <v>698</v>
      </c>
      <c r="C135" s="99">
        <v>5000</v>
      </c>
      <c r="D135" s="348">
        <v>1</v>
      </c>
      <c r="E135" s="309" t="s">
        <v>128</v>
      </c>
      <c r="F135" s="351">
        <v>5000</v>
      </c>
      <c r="G135" s="96">
        <v>1</v>
      </c>
      <c r="H135" s="99">
        <f t="shared" ref="H135:H145" si="15">G135*C135</f>
        <v>5000</v>
      </c>
      <c r="I135" s="321"/>
      <c r="J135" s="99">
        <f t="shared" si="12"/>
        <v>0</v>
      </c>
      <c r="K135" s="96"/>
      <c r="L135" s="100">
        <f t="shared" si="13"/>
        <v>0</v>
      </c>
      <c r="M135" s="321"/>
      <c r="N135" s="100">
        <f t="shared" si="14"/>
        <v>0</v>
      </c>
      <c r="O135" s="28"/>
    </row>
    <row r="136" spans="1:15" ht="13.5" thickBot="1">
      <c r="A136" s="333" t="s">
        <v>738</v>
      </c>
      <c r="B136" s="299" t="s">
        <v>739</v>
      </c>
      <c r="C136" s="99">
        <v>595</v>
      </c>
      <c r="D136" s="338">
        <v>4</v>
      </c>
      <c r="E136" s="96" t="s">
        <v>302</v>
      </c>
      <c r="F136" s="351">
        <v>2380</v>
      </c>
      <c r="G136" s="96">
        <v>2</v>
      </c>
      <c r="H136" s="99">
        <f t="shared" si="15"/>
        <v>1190</v>
      </c>
      <c r="I136" s="321"/>
      <c r="J136" s="99">
        <f t="shared" si="12"/>
        <v>0</v>
      </c>
      <c r="K136" s="96">
        <v>2</v>
      </c>
      <c r="L136" s="100">
        <f t="shared" si="13"/>
        <v>1190</v>
      </c>
      <c r="M136" s="321"/>
      <c r="N136" s="100">
        <f t="shared" si="14"/>
        <v>0</v>
      </c>
      <c r="O136" s="28"/>
    </row>
    <row r="137" spans="1:15" ht="13.5" thickBot="1">
      <c r="A137" s="333" t="s">
        <v>740</v>
      </c>
      <c r="B137" s="299" t="s">
        <v>741</v>
      </c>
      <c r="C137" s="99">
        <v>595</v>
      </c>
      <c r="D137" s="338">
        <v>4</v>
      </c>
      <c r="E137" s="96" t="s">
        <v>302</v>
      </c>
      <c r="F137" s="351">
        <v>2380</v>
      </c>
      <c r="G137" s="96">
        <v>2</v>
      </c>
      <c r="H137" s="99">
        <f t="shared" si="15"/>
        <v>1190</v>
      </c>
      <c r="I137" s="96"/>
      <c r="J137" s="99">
        <f t="shared" si="12"/>
        <v>0</v>
      </c>
      <c r="K137" s="96">
        <v>2</v>
      </c>
      <c r="L137" s="100">
        <f t="shared" si="13"/>
        <v>1190</v>
      </c>
      <c r="M137" s="321"/>
      <c r="N137" s="100">
        <f t="shared" si="14"/>
        <v>0</v>
      </c>
      <c r="O137" s="134"/>
    </row>
    <row r="138" spans="1:15" ht="13.5" thickBot="1">
      <c r="A138" s="333" t="s">
        <v>742</v>
      </c>
      <c r="B138" s="299" t="s">
        <v>743</v>
      </c>
      <c r="C138" s="99">
        <v>95</v>
      </c>
      <c r="D138" s="321">
        <v>6</v>
      </c>
      <c r="E138" s="96" t="s">
        <v>51</v>
      </c>
      <c r="F138" s="351">
        <v>570</v>
      </c>
      <c r="G138" s="96">
        <v>3</v>
      </c>
      <c r="H138" s="99">
        <f t="shared" si="15"/>
        <v>285</v>
      </c>
      <c r="I138" s="321"/>
      <c r="J138" s="99">
        <f t="shared" si="12"/>
        <v>0</v>
      </c>
      <c r="K138" s="313">
        <v>3</v>
      </c>
      <c r="L138" s="100">
        <f t="shared" si="13"/>
        <v>285</v>
      </c>
      <c r="M138" s="321"/>
      <c r="N138" s="100">
        <f t="shared" si="14"/>
        <v>0</v>
      </c>
      <c r="O138" s="134"/>
    </row>
    <row r="139" spans="1:15" ht="13.5" thickBot="1">
      <c r="A139" s="333" t="s">
        <v>744</v>
      </c>
      <c r="B139" s="299" t="s">
        <v>745</v>
      </c>
      <c r="C139" s="99">
        <v>15</v>
      </c>
      <c r="D139" s="338">
        <v>50</v>
      </c>
      <c r="E139" s="96" t="s">
        <v>128</v>
      </c>
      <c r="F139" s="351">
        <v>750</v>
      </c>
      <c r="G139" s="96">
        <v>25</v>
      </c>
      <c r="H139" s="99">
        <f t="shared" si="15"/>
        <v>375</v>
      </c>
      <c r="I139" s="321"/>
      <c r="J139" s="99">
        <f t="shared" si="12"/>
        <v>0</v>
      </c>
      <c r="K139" s="313">
        <v>25</v>
      </c>
      <c r="L139" s="100">
        <f t="shared" si="13"/>
        <v>375</v>
      </c>
      <c r="M139" s="321"/>
      <c r="N139" s="100">
        <f t="shared" si="14"/>
        <v>0</v>
      </c>
      <c r="O139" s="28"/>
    </row>
    <row r="140" spans="1:15" ht="13.5" thickBot="1">
      <c r="A140" s="333" t="s">
        <v>746</v>
      </c>
      <c r="B140" s="299" t="s">
        <v>747</v>
      </c>
      <c r="C140" s="99">
        <v>550</v>
      </c>
      <c r="D140" s="338">
        <v>2</v>
      </c>
      <c r="E140" s="96" t="s">
        <v>51</v>
      </c>
      <c r="F140" s="351">
        <v>1100</v>
      </c>
      <c r="G140" s="323">
        <v>1</v>
      </c>
      <c r="H140" s="99">
        <f t="shared" si="15"/>
        <v>550</v>
      </c>
      <c r="I140" s="300"/>
      <c r="J140" s="99">
        <f t="shared" si="12"/>
        <v>0</v>
      </c>
      <c r="K140" s="324">
        <v>1</v>
      </c>
      <c r="L140" s="100">
        <f t="shared" si="13"/>
        <v>550</v>
      </c>
      <c r="M140" s="300"/>
      <c r="N140" s="100">
        <f t="shared" si="14"/>
        <v>0</v>
      </c>
      <c r="O140" s="28"/>
    </row>
    <row r="141" spans="1:15" ht="13.5" thickBot="1">
      <c r="A141" s="333" t="s">
        <v>748</v>
      </c>
      <c r="B141" s="299" t="s">
        <v>749</v>
      </c>
      <c r="C141" s="99">
        <v>550</v>
      </c>
      <c r="D141" s="338">
        <v>1</v>
      </c>
      <c r="E141" s="96" t="s">
        <v>51</v>
      </c>
      <c r="F141" s="351">
        <v>550</v>
      </c>
      <c r="G141" s="96"/>
      <c r="H141" s="99">
        <f t="shared" si="15"/>
        <v>0</v>
      </c>
      <c r="I141" s="321">
        <v>1</v>
      </c>
      <c r="J141" s="99">
        <f t="shared" si="12"/>
        <v>550</v>
      </c>
      <c r="K141" s="313"/>
      <c r="L141" s="100">
        <f t="shared" si="13"/>
        <v>0</v>
      </c>
      <c r="M141" s="321"/>
      <c r="N141" s="100">
        <f t="shared" si="14"/>
        <v>0</v>
      </c>
      <c r="O141" s="28"/>
    </row>
    <row r="142" spans="1:15" ht="13.5" thickBot="1">
      <c r="A142" s="333" t="s">
        <v>750</v>
      </c>
      <c r="B142" s="299" t="s">
        <v>701</v>
      </c>
      <c r="C142" s="99">
        <v>36</v>
      </c>
      <c r="D142" s="338">
        <v>3</v>
      </c>
      <c r="E142" s="96" t="s">
        <v>68</v>
      </c>
      <c r="F142" s="351">
        <v>108</v>
      </c>
      <c r="G142" s="96">
        <v>1</v>
      </c>
      <c r="H142" s="99">
        <f t="shared" si="15"/>
        <v>36</v>
      </c>
      <c r="I142" s="321">
        <v>1</v>
      </c>
      <c r="J142" s="99">
        <f t="shared" si="12"/>
        <v>36</v>
      </c>
      <c r="K142" s="313">
        <v>1</v>
      </c>
      <c r="L142" s="100">
        <f t="shared" si="13"/>
        <v>36</v>
      </c>
      <c r="M142" s="321"/>
      <c r="N142" s="100">
        <f t="shared" si="14"/>
        <v>0</v>
      </c>
      <c r="O142" s="28"/>
    </row>
    <row r="143" spans="1:15" ht="13.5" thickBot="1">
      <c r="A143" s="333" t="s">
        <v>751</v>
      </c>
      <c r="B143" s="299" t="s">
        <v>752</v>
      </c>
      <c r="C143" s="99">
        <v>15</v>
      </c>
      <c r="D143" s="338">
        <v>2</v>
      </c>
      <c r="E143" s="96" t="s">
        <v>68</v>
      </c>
      <c r="F143" s="351">
        <v>30</v>
      </c>
      <c r="G143" s="96">
        <v>1</v>
      </c>
      <c r="H143" s="99">
        <f t="shared" si="15"/>
        <v>15</v>
      </c>
      <c r="I143" s="321"/>
      <c r="J143" s="99">
        <f t="shared" si="12"/>
        <v>0</v>
      </c>
      <c r="K143" s="313">
        <v>1</v>
      </c>
      <c r="L143" s="100">
        <f t="shared" si="13"/>
        <v>15</v>
      </c>
      <c r="M143" s="321"/>
      <c r="N143" s="100">
        <f t="shared" si="14"/>
        <v>0</v>
      </c>
      <c r="O143" s="28"/>
    </row>
    <row r="144" spans="1:15" ht="13.5" thickBot="1">
      <c r="A144" s="333" t="s">
        <v>753</v>
      </c>
      <c r="B144" s="299" t="s">
        <v>754</v>
      </c>
      <c r="C144" s="99">
        <v>390</v>
      </c>
      <c r="D144" s="338">
        <v>1</v>
      </c>
      <c r="E144" s="96" t="s">
        <v>755</v>
      </c>
      <c r="F144" s="351">
        <v>390</v>
      </c>
      <c r="G144" s="96">
        <v>1</v>
      </c>
      <c r="H144" s="99">
        <f t="shared" si="15"/>
        <v>390</v>
      </c>
      <c r="I144" s="321"/>
      <c r="J144" s="99">
        <f t="shared" si="12"/>
        <v>0</v>
      </c>
      <c r="K144" s="313"/>
      <c r="L144" s="100">
        <f t="shared" si="13"/>
        <v>0</v>
      </c>
      <c r="M144" s="321"/>
      <c r="N144" s="100">
        <f t="shared" si="14"/>
        <v>0</v>
      </c>
      <c r="O144" s="28"/>
    </row>
    <row r="145" spans="1:15">
      <c r="A145" s="333" t="s">
        <v>756</v>
      </c>
      <c r="B145" s="352" t="s">
        <v>757</v>
      </c>
      <c r="C145" s="99">
        <v>400</v>
      </c>
      <c r="D145" s="338">
        <v>3</v>
      </c>
      <c r="E145" s="96" t="s">
        <v>36</v>
      </c>
      <c r="F145" s="351">
        <v>1200</v>
      </c>
      <c r="G145" s="96">
        <v>1</v>
      </c>
      <c r="H145" s="99">
        <f t="shared" si="15"/>
        <v>400</v>
      </c>
      <c r="I145" s="321">
        <v>1</v>
      </c>
      <c r="J145" s="99">
        <f t="shared" si="12"/>
        <v>400</v>
      </c>
      <c r="K145" s="313">
        <v>1</v>
      </c>
      <c r="L145" s="100">
        <f t="shared" si="13"/>
        <v>400</v>
      </c>
      <c r="M145" s="321"/>
      <c r="N145" s="100">
        <f t="shared" si="14"/>
        <v>0</v>
      </c>
      <c r="O145" s="28"/>
    </row>
    <row r="146" spans="1:15">
      <c r="A146" s="333"/>
      <c r="B146" s="299"/>
      <c r="C146" s="339"/>
      <c r="D146" s="1393" t="s">
        <v>695</v>
      </c>
      <c r="E146" s="1394"/>
      <c r="F146" s="353">
        <f>SUM(F134:F145)</f>
        <v>22458</v>
      </c>
      <c r="G146" s="96"/>
      <c r="H146" s="331">
        <f>SUM(H134:H145)</f>
        <v>17431</v>
      </c>
      <c r="I146" s="96"/>
      <c r="J146" s="331">
        <f>SUM(J134:J145)</f>
        <v>986</v>
      </c>
      <c r="K146" s="96"/>
      <c r="L146" s="331">
        <f>SUM(L134:L145)</f>
        <v>4041</v>
      </c>
      <c r="M146" s="96"/>
      <c r="N146" s="100"/>
      <c r="O146" s="28"/>
    </row>
    <row r="147" spans="1:15">
      <c r="A147" s="333"/>
      <c r="B147" s="308"/>
      <c r="C147" s="339"/>
      <c r="D147" s="307"/>
      <c r="E147" s="96"/>
      <c r="F147" s="99"/>
      <c r="G147" s="96"/>
      <c r="H147" s="100"/>
      <c r="I147" s="96"/>
      <c r="J147" s="100"/>
      <c r="K147" s="96"/>
      <c r="L147" s="80"/>
      <c r="M147" s="96"/>
      <c r="N147" s="100"/>
      <c r="O147" s="28"/>
    </row>
    <row r="148" spans="1:15">
      <c r="A148" s="333"/>
      <c r="B148" s="308"/>
      <c r="C148" s="1384" t="s">
        <v>758</v>
      </c>
      <c r="D148" s="1385"/>
      <c r="E148" s="1386"/>
      <c r="F148" s="354">
        <f>F146+F118+F73+F30</f>
        <v>115763.5</v>
      </c>
      <c r="G148" s="96"/>
      <c r="H148" s="100"/>
      <c r="I148" s="96"/>
      <c r="J148" s="100"/>
      <c r="K148" s="96"/>
      <c r="L148" s="80"/>
      <c r="M148" s="96"/>
      <c r="N148" s="100"/>
      <c r="O148" s="28"/>
    </row>
    <row r="149" spans="1:15">
      <c r="A149" s="333"/>
      <c r="B149" s="308"/>
      <c r="C149" s="339"/>
      <c r="D149" s="307"/>
      <c r="E149" s="96"/>
      <c r="F149" s="99"/>
      <c r="G149" s="96"/>
      <c r="H149" s="100"/>
      <c r="I149" s="96"/>
      <c r="J149" s="100"/>
      <c r="K149" s="96"/>
      <c r="L149" s="80"/>
      <c r="M149" s="96"/>
      <c r="N149" s="100"/>
      <c r="O149" s="28"/>
    </row>
    <row r="150" spans="1:15">
      <c r="A150" s="333"/>
      <c r="B150" s="308"/>
      <c r="C150" s="339"/>
      <c r="D150" s="307"/>
      <c r="E150" s="96"/>
      <c r="F150" s="99"/>
      <c r="G150" s="96"/>
      <c r="H150" s="100"/>
      <c r="I150" s="96"/>
      <c r="J150" s="100"/>
      <c r="K150" s="96"/>
      <c r="L150" s="80"/>
      <c r="M150" s="96"/>
      <c r="N150" s="100"/>
      <c r="O150" s="28"/>
    </row>
    <row r="151" spans="1:15">
      <c r="A151" s="302"/>
      <c r="B151" s="301" t="s">
        <v>197</v>
      </c>
      <c r="C151" s="303"/>
      <c r="D151" s="304"/>
      <c r="E151" s="305"/>
      <c r="F151" s="301"/>
      <c r="G151" s="301"/>
      <c r="H151" s="301"/>
      <c r="I151" s="301"/>
      <c r="J151" s="301"/>
      <c r="K151" s="301"/>
      <c r="L151" s="301"/>
      <c r="M151" s="301"/>
      <c r="N151" s="306"/>
    </row>
    <row r="152" spans="1:15">
      <c r="A152" s="302"/>
      <c r="B152" s="301"/>
      <c r="C152" s="303"/>
      <c r="D152" s="304"/>
      <c r="E152" s="305"/>
      <c r="F152" s="301"/>
      <c r="G152" s="301"/>
      <c r="H152" s="301" t="s">
        <v>99</v>
      </c>
      <c r="I152" s="301"/>
      <c r="J152" s="1387" t="s">
        <v>759</v>
      </c>
      <c r="K152" s="1387"/>
      <c r="L152" s="1387"/>
      <c r="M152" s="301"/>
      <c r="N152" s="306"/>
    </row>
    <row r="153" spans="1:15">
      <c r="A153" s="302"/>
      <c r="B153" s="301"/>
      <c r="C153" s="303"/>
      <c r="D153" s="304"/>
      <c r="E153" s="305"/>
      <c r="F153" s="301"/>
      <c r="G153" s="301"/>
      <c r="H153" s="301"/>
      <c r="I153" s="301"/>
      <c r="J153" s="1388" t="s">
        <v>408</v>
      </c>
      <c r="K153" s="1388"/>
      <c r="L153" s="1388"/>
      <c r="M153" s="301"/>
      <c r="N153" s="306"/>
    </row>
    <row r="154" spans="1:15">
      <c r="A154" s="283"/>
      <c r="B154" s="285" t="s">
        <v>703</v>
      </c>
      <c r="C154" s="280"/>
      <c r="D154" s="281"/>
      <c r="E154" s="282"/>
      <c r="F154" s="285"/>
      <c r="G154" s="285"/>
      <c r="H154" s="285"/>
      <c r="I154" s="285"/>
      <c r="J154" s="285"/>
      <c r="K154" s="285"/>
      <c r="L154" s="285"/>
      <c r="M154" s="285"/>
      <c r="N154" s="284"/>
    </row>
  </sheetData>
  <mergeCells count="45">
    <mergeCell ref="A3:O3"/>
    <mergeCell ref="A4:O4"/>
    <mergeCell ref="G9:N9"/>
    <mergeCell ref="D10:E10"/>
    <mergeCell ref="G10:H10"/>
    <mergeCell ref="I10:J10"/>
    <mergeCell ref="K10:L10"/>
    <mergeCell ref="M10:N10"/>
    <mergeCell ref="D73:E73"/>
    <mergeCell ref="D30:E30"/>
    <mergeCell ref="J32:L32"/>
    <mergeCell ref="J33:L33"/>
    <mergeCell ref="A47:O47"/>
    <mergeCell ref="A48:O48"/>
    <mergeCell ref="G53:N53"/>
    <mergeCell ref="D54:E54"/>
    <mergeCell ref="G54:H54"/>
    <mergeCell ref="I54:J54"/>
    <mergeCell ref="K54:L54"/>
    <mergeCell ref="M54:N54"/>
    <mergeCell ref="D99:E99"/>
    <mergeCell ref="G99:H99"/>
    <mergeCell ref="I99:J99"/>
    <mergeCell ref="K99:L99"/>
    <mergeCell ref="M99:N99"/>
    <mergeCell ref="J75:L75"/>
    <mergeCell ref="J76:L76"/>
    <mergeCell ref="A92:O92"/>
    <mergeCell ref="A93:O93"/>
    <mergeCell ref="G98:N98"/>
    <mergeCell ref="M132:N132"/>
    <mergeCell ref="D146:E146"/>
    <mergeCell ref="D118:E118"/>
    <mergeCell ref="J120:L120"/>
    <mergeCell ref="J121:L121"/>
    <mergeCell ref="A125:O125"/>
    <mergeCell ref="A126:O126"/>
    <mergeCell ref="G131:N131"/>
    <mergeCell ref="C148:E148"/>
    <mergeCell ref="J152:L152"/>
    <mergeCell ref="J153:L153"/>
    <mergeCell ref="D132:E132"/>
    <mergeCell ref="G132:H132"/>
    <mergeCell ref="I132:J132"/>
    <mergeCell ref="K132:L132"/>
  </mergeCells>
  <pageMargins left="1.85" right="0.16" top="1" bottom="1" header="0.5" footer="0.5"/>
  <pageSetup paperSize="5" scale="7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5C43C-2870-4B40-B773-944115E339A8}">
  <dimension ref="A1:O70"/>
  <sheetViews>
    <sheetView view="pageLayout" zoomScale="50" zoomScaleNormal="40" zoomScalePageLayoutView="50" workbookViewId="0">
      <selection activeCell="O32" sqref="O32"/>
    </sheetView>
  </sheetViews>
  <sheetFormatPr defaultRowHeight="15" customHeight="1"/>
  <cols>
    <col min="1" max="1" width="5.453125" style="916" customWidth="1"/>
    <col min="2" max="2" width="28.26953125" style="916" customWidth="1"/>
    <col min="3" max="3" width="10.7265625" style="916" customWidth="1"/>
    <col min="4" max="4" width="6.81640625" style="916" customWidth="1"/>
    <col min="5" max="5" width="8.7265625" style="916"/>
    <col min="6" max="6" width="12" style="916" customWidth="1"/>
    <col min="7" max="7" width="8.7265625" style="916"/>
    <col min="8" max="8" width="11.26953125" style="916" customWidth="1"/>
    <col min="9" max="9" width="7.26953125" style="916" customWidth="1"/>
    <col min="10" max="10" width="9.453125" style="916" customWidth="1"/>
    <col min="11" max="11" width="6.54296875" style="916" customWidth="1"/>
    <col min="12" max="12" width="11.453125" style="916" customWidth="1"/>
    <col min="13" max="13" width="7" style="916" customWidth="1"/>
    <col min="14" max="14" width="10.81640625" style="916" customWidth="1"/>
    <col min="15" max="15" width="11.26953125" style="916" customWidth="1"/>
    <col min="16" max="256" width="8.7265625" style="916"/>
    <col min="257" max="257" width="5.453125" style="916" customWidth="1"/>
    <col min="258" max="258" width="28.26953125" style="916" customWidth="1"/>
    <col min="259" max="259" width="10.7265625" style="916" customWidth="1"/>
    <col min="260" max="260" width="6.81640625" style="916" customWidth="1"/>
    <col min="261" max="261" width="8.7265625" style="916"/>
    <col min="262" max="262" width="12" style="916" customWidth="1"/>
    <col min="263" max="263" width="8.7265625" style="916"/>
    <col min="264" max="264" width="11.26953125" style="916" customWidth="1"/>
    <col min="265" max="265" width="7.26953125" style="916" customWidth="1"/>
    <col min="266" max="266" width="9.453125" style="916" customWidth="1"/>
    <col min="267" max="267" width="6.54296875" style="916" customWidth="1"/>
    <col min="268" max="268" width="11.453125" style="916" customWidth="1"/>
    <col min="269" max="269" width="7" style="916" customWidth="1"/>
    <col min="270" max="270" width="10.81640625" style="916" customWidth="1"/>
    <col min="271" max="271" width="11.26953125" style="916" customWidth="1"/>
    <col min="272" max="512" width="8.7265625" style="916"/>
    <col min="513" max="513" width="5.453125" style="916" customWidth="1"/>
    <col min="514" max="514" width="28.26953125" style="916" customWidth="1"/>
    <col min="515" max="515" width="10.7265625" style="916" customWidth="1"/>
    <col min="516" max="516" width="6.81640625" style="916" customWidth="1"/>
    <col min="517" max="517" width="8.7265625" style="916"/>
    <col min="518" max="518" width="12" style="916" customWidth="1"/>
    <col min="519" max="519" width="8.7265625" style="916"/>
    <col min="520" max="520" width="11.26953125" style="916" customWidth="1"/>
    <col min="521" max="521" width="7.26953125" style="916" customWidth="1"/>
    <col min="522" max="522" width="9.453125" style="916" customWidth="1"/>
    <col min="523" max="523" width="6.54296875" style="916" customWidth="1"/>
    <col min="524" max="524" width="11.453125" style="916" customWidth="1"/>
    <col min="525" max="525" width="7" style="916" customWidth="1"/>
    <col min="526" max="526" width="10.81640625" style="916" customWidth="1"/>
    <col min="527" max="527" width="11.26953125" style="916" customWidth="1"/>
    <col min="528" max="768" width="8.7265625" style="916"/>
    <col min="769" max="769" width="5.453125" style="916" customWidth="1"/>
    <col min="770" max="770" width="28.26953125" style="916" customWidth="1"/>
    <col min="771" max="771" width="10.7265625" style="916" customWidth="1"/>
    <col min="772" max="772" width="6.81640625" style="916" customWidth="1"/>
    <col min="773" max="773" width="8.7265625" style="916"/>
    <col min="774" max="774" width="12" style="916" customWidth="1"/>
    <col min="775" max="775" width="8.7265625" style="916"/>
    <col min="776" max="776" width="11.26953125" style="916" customWidth="1"/>
    <col min="777" max="777" width="7.26953125" style="916" customWidth="1"/>
    <col min="778" max="778" width="9.453125" style="916" customWidth="1"/>
    <col min="779" max="779" width="6.54296875" style="916" customWidth="1"/>
    <col min="780" max="780" width="11.453125" style="916" customWidth="1"/>
    <col min="781" max="781" width="7" style="916" customWidth="1"/>
    <col min="782" max="782" width="10.81640625" style="916" customWidth="1"/>
    <col min="783" max="783" width="11.26953125" style="916" customWidth="1"/>
    <col min="784" max="1024" width="8.7265625" style="916"/>
    <col min="1025" max="1025" width="5.453125" style="916" customWidth="1"/>
    <col min="1026" max="1026" width="28.26953125" style="916" customWidth="1"/>
    <col min="1027" max="1027" width="10.7265625" style="916" customWidth="1"/>
    <col min="1028" max="1028" width="6.81640625" style="916" customWidth="1"/>
    <col min="1029" max="1029" width="8.7265625" style="916"/>
    <col min="1030" max="1030" width="12" style="916" customWidth="1"/>
    <col min="1031" max="1031" width="8.7265625" style="916"/>
    <col min="1032" max="1032" width="11.26953125" style="916" customWidth="1"/>
    <col min="1033" max="1033" width="7.26953125" style="916" customWidth="1"/>
    <col min="1034" max="1034" width="9.453125" style="916" customWidth="1"/>
    <col min="1035" max="1035" width="6.54296875" style="916" customWidth="1"/>
    <col min="1036" max="1036" width="11.453125" style="916" customWidth="1"/>
    <col min="1037" max="1037" width="7" style="916" customWidth="1"/>
    <col min="1038" max="1038" width="10.81640625" style="916" customWidth="1"/>
    <col min="1039" max="1039" width="11.26953125" style="916" customWidth="1"/>
    <col min="1040" max="1280" width="8.7265625" style="916"/>
    <col min="1281" max="1281" width="5.453125" style="916" customWidth="1"/>
    <col min="1282" max="1282" width="28.26953125" style="916" customWidth="1"/>
    <col min="1283" max="1283" width="10.7265625" style="916" customWidth="1"/>
    <col min="1284" max="1284" width="6.81640625" style="916" customWidth="1"/>
    <col min="1285" max="1285" width="8.7265625" style="916"/>
    <col min="1286" max="1286" width="12" style="916" customWidth="1"/>
    <col min="1287" max="1287" width="8.7265625" style="916"/>
    <col min="1288" max="1288" width="11.26953125" style="916" customWidth="1"/>
    <col min="1289" max="1289" width="7.26953125" style="916" customWidth="1"/>
    <col min="1290" max="1290" width="9.453125" style="916" customWidth="1"/>
    <col min="1291" max="1291" width="6.54296875" style="916" customWidth="1"/>
    <col min="1292" max="1292" width="11.453125" style="916" customWidth="1"/>
    <col min="1293" max="1293" width="7" style="916" customWidth="1"/>
    <col min="1294" max="1294" width="10.81640625" style="916" customWidth="1"/>
    <col min="1295" max="1295" width="11.26953125" style="916" customWidth="1"/>
    <col min="1296" max="1536" width="8.7265625" style="916"/>
    <col min="1537" max="1537" width="5.453125" style="916" customWidth="1"/>
    <col min="1538" max="1538" width="28.26953125" style="916" customWidth="1"/>
    <col min="1539" max="1539" width="10.7265625" style="916" customWidth="1"/>
    <col min="1540" max="1540" width="6.81640625" style="916" customWidth="1"/>
    <col min="1541" max="1541" width="8.7265625" style="916"/>
    <col min="1542" max="1542" width="12" style="916" customWidth="1"/>
    <col min="1543" max="1543" width="8.7265625" style="916"/>
    <col min="1544" max="1544" width="11.26953125" style="916" customWidth="1"/>
    <col min="1545" max="1545" width="7.26953125" style="916" customWidth="1"/>
    <col min="1546" max="1546" width="9.453125" style="916" customWidth="1"/>
    <col min="1547" max="1547" width="6.54296875" style="916" customWidth="1"/>
    <col min="1548" max="1548" width="11.453125" style="916" customWidth="1"/>
    <col min="1549" max="1549" width="7" style="916" customWidth="1"/>
    <col min="1550" max="1550" width="10.81640625" style="916" customWidth="1"/>
    <col min="1551" max="1551" width="11.26953125" style="916" customWidth="1"/>
    <col min="1552" max="1792" width="8.7265625" style="916"/>
    <col min="1793" max="1793" width="5.453125" style="916" customWidth="1"/>
    <col min="1794" max="1794" width="28.26953125" style="916" customWidth="1"/>
    <col min="1795" max="1795" width="10.7265625" style="916" customWidth="1"/>
    <col min="1796" max="1796" width="6.81640625" style="916" customWidth="1"/>
    <col min="1797" max="1797" width="8.7265625" style="916"/>
    <col min="1798" max="1798" width="12" style="916" customWidth="1"/>
    <col min="1799" max="1799" width="8.7265625" style="916"/>
    <col min="1800" max="1800" width="11.26953125" style="916" customWidth="1"/>
    <col min="1801" max="1801" width="7.26953125" style="916" customWidth="1"/>
    <col min="1802" max="1802" width="9.453125" style="916" customWidth="1"/>
    <col min="1803" max="1803" width="6.54296875" style="916" customWidth="1"/>
    <col min="1804" max="1804" width="11.453125" style="916" customWidth="1"/>
    <col min="1805" max="1805" width="7" style="916" customWidth="1"/>
    <col min="1806" max="1806" width="10.81640625" style="916" customWidth="1"/>
    <col min="1807" max="1807" width="11.26953125" style="916" customWidth="1"/>
    <col min="1808" max="2048" width="8.7265625" style="916"/>
    <col min="2049" max="2049" width="5.453125" style="916" customWidth="1"/>
    <col min="2050" max="2050" width="28.26953125" style="916" customWidth="1"/>
    <col min="2051" max="2051" width="10.7265625" style="916" customWidth="1"/>
    <col min="2052" max="2052" width="6.81640625" style="916" customWidth="1"/>
    <col min="2053" max="2053" width="8.7265625" style="916"/>
    <col min="2054" max="2054" width="12" style="916" customWidth="1"/>
    <col min="2055" max="2055" width="8.7265625" style="916"/>
    <col min="2056" max="2056" width="11.26953125" style="916" customWidth="1"/>
    <col min="2057" max="2057" width="7.26953125" style="916" customWidth="1"/>
    <col min="2058" max="2058" width="9.453125" style="916" customWidth="1"/>
    <col min="2059" max="2059" width="6.54296875" style="916" customWidth="1"/>
    <col min="2060" max="2060" width="11.453125" style="916" customWidth="1"/>
    <col min="2061" max="2061" width="7" style="916" customWidth="1"/>
    <col min="2062" max="2062" width="10.81640625" style="916" customWidth="1"/>
    <col min="2063" max="2063" width="11.26953125" style="916" customWidth="1"/>
    <col min="2064" max="2304" width="8.7265625" style="916"/>
    <col min="2305" max="2305" width="5.453125" style="916" customWidth="1"/>
    <col min="2306" max="2306" width="28.26953125" style="916" customWidth="1"/>
    <col min="2307" max="2307" width="10.7265625" style="916" customWidth="1"/>
    <col min="2308" max="2308" width="6.81640625" style="916" customWidth="1"/>
    <col min="2309" max="2309" width="8.7265625" style="916"/>
    <col min="2310" max="2310" width="12" style="916" customWidth="1"/>
    <col min="2311" max="2311" width="8.7265625" style="916"/>
    <col min="2312" max="2312" width="11.26953125" style="916" customWidth="1"/>
    <col min="2313" max="2313" width="7.26953125" style="916" customWidth="1"/>
    <col min="2314" max="2314" width="9.453125" style="916" customWidth="1"/>
    <col min="2315" max="2315" width="6.54296875" style="916" customWidth="1"/>
    <col min="2316" max="2316" width="11.453125" style="916" customWidth="1"/>
    <col min="2317" max="2317" width="7" style="916" customWidth="1"/>
    <col min="2318" max="2318" width="10.81640625" style="916" customWidth="1"/>
    <col min="2319" max="2319" width="11.26953125" style="916" customWidth="1"/>
    <col min="2320" max="2560" width="8.7265625" style="916"/>
    <col min="2561" max="2561" width="5.453125" style="916" customWidth="1"/>
    <col min="2562" max="2562" width="28.26953125" style="916" customWidth="1"/>
    <col min="2563" max="2563" width="10.7265625" style="916" customWidth="1"/>
    <col min="2564" max="2564" width="6.81640625" style="916" customWidth="1"/>
    <col min="2565" max="2565" width="8.7265625" style="916"/>
    <col min="2566" max="2566" width="12" style="916" customWidth="1"/>
    <col min="2567" max="2567" width="8.7265625" style="916"/>
    <col min="2568" max="2568" width="11.26953125" style="916" customWidth="1"/>
    <col min="2569" max="2569" width="7.26953125" style="916" customWidth="1"/>
    <col min="2570" max="2570" width="9.453125" style="916" customWidth="1"/>
    <col min="2571" max="2571" width="6.54296875" style="916" customWidth="1"/>
    <col min="2572" max="2572" width="11.453125" style="916" customWidth="1"/>
    <col min="2573" max="2573" width="7" style="916" customWidth="1"/>
    <col min="2574" max="2574" width="10.81640625" style="916" customWidth="1"/>
    <col min="2575" max="2575" width="11.26953125" style="916" customWidth="1"/>
    <col min="2576" max="2816" width="8.7265625" style="916"/>
    <col min="2817" max="2817" width="5.453125" style="916" customWidth="1"/>
    <col min="2818" max="2818" width="28.26953125" style="916" customWidth="1"/>
    <col min="2819" max="2819" width="10.7265625" style="916" customWidth="1"/>
    <col min="2820" max="2820" width="6.81640625" style="916" customWidth="1"/>
    <col min="2821" max="2821" width="8.7265625" style="916"/>
    <col min="2822" max="2822" width="12" style="916" customWidth="1"/>
    <col min="2823" max="2823" width="8.7265625" style="916"/>
    <col min="2824" max="2824" width="11.26953125" style="916" customWidth="1"/>
    <col min="2825" max="2825" width="7.26953125" style="916" customWidth="1"/>
    <col min="2826" max="2826" width="9.453125" style="916" customWidth="1"/>
    <col min="2827" max="2827" width="6.54296875" style="916" customWidth="1"/>
    <col min="2828" max="2828" width="11.453125" style="916" customWidth="1"/>
    <col min="2829" max="2829" width="7" style="916" customWidth="1"/>
    <col min="2830" max="2830" width="10.81640625" style="916" customWidth="1"/>
    <col min="2831" max="2831" width="11.26953125" style="916" customWidth="1"/>
    <col min="2832" max="3072" width="8.7265625" style="916"/>
    <col min="3073" max="3073" width="5.453125" style="916" customWidth="1"/>
    <col min="3074" max="3074" width="28.26953125" style="916" customWidth="1"/>
    <col min="3075" max="3075" width="10.7265625" style="916" customWidth="1"/>
    <col min="3076" max="3076" width="6.81640625" style="916" customWidth="1"/>
    <col min="3077" max="3077" width="8.7265625" style="916"/>
    <col min="3078" max="3078" width="12" style="916" customWidth="1"/>
    <col min="3079" max="3079" width="8.7265625" style="916"/>
    <col min="3080" max="3080" width="11.26953125" style="916" customWidth="1"/>
    <col min="3081" max="3081" width="7.26953125" style="916" customWidth="1"/>
    <col min="3082" max="3082" width="9.453125" style="916" customWidth="1"/>
    <col min="3083" max="3083" width="6.54296875" style="916" customWidth="1"/>
    <col min="3084" max="3084" width="11.453125" style="916" customWidth="1"/>
    <col min="3085" max="3085" width="7" style="916" customWidth="1"/>
    <col min="3086" max="3086" width="10.81640625" style="916" customWidth="1"/>
    <col min="3087" max="3087" width="11.26953125" style="916" customWidth="1"/>
    <col min="3088" max="3328" width="8.7265625" style="916"/>
    <col min="3329" max="3329" width="5.453125" style="916" customWidth="1"/>
    <col min="3330" max="3330" width="28.26953125" style="916" customWidth="1"/>
    <col min="3331" max="3331" width="10.7265625" style="916" customWidth="1"/>
    <col min="3332" max="3332" width="6.81640625" style="916" customWidth="1"/>
    <col min="3333" max="3333" width="8.7265625" style="916"/>
    <col min="3334" max="3334" width="12" style="916" customWidth="1"/>
    <col min="3335" max="3335" width="8.7265625" style="916"/>
    <col min="3336" max="3336" width="11.26953125" style="916" customWidth="1"/>
    <col min="3337" max="3337" width="7.26953125" style="916" customWidth="1"/>
    <col min="3338" max="3338" width="9.453125" style="916" customWidth="1"/>
    <col min="3339" max="3339" width="6.54296875" style="916" customWidth="1"/>
    <col min="3340" max="3340" width="11.453125" style="916" customWidth="1"/>
    <col min="3341" max="3341" width="7" style="916" customWidth="1"/>
    <col min="3342" max="3342" width="10.81640625" style="916" customWidth="1"/>
    <col min="3343" max="3343" width="11.26953125" style="916" customWidth="1"/>
    <col min="3344" max="3584" width="8.7265625" style="916"/>
    <col min="3585" max="3585" width="5.453125" style="916" customWidth="1"/>
    <col min="3586" max="3586" width="28.26953125" style="916" customWidth="1"/>
    <col min="3587" max="3587" width="10.7265625" style="916" customWidth="1"/>
    <col min="3588" max="3588" width="6.81640625" style="916" customWidth="1"/>
    <col min="3589" max="3589" width="8.7265625" style="916"/>
    <col min="3590" max="3590" width="12" style="916" customWidth="1"/>
    <col min="3591" max="3591" width="8.7265625" style="916"/>
    <col min="3592" max="3592" width="11.26953125" style="916" customWidth="1"/>
    <col min="3593" max="3593" width="7.26953125" style="916" customWidth="1"/>
    <col min="3594" max="3594" width="9.453125" style="916" customWidth="1"/>
    <col min="3595" max="3595" width="6.54296875" style="916" customWidth="1"/>
    <col min="3596" max="3596" width="11.453125" style="916" customWidth="1"/>
    <col min="3597" max="3597" width="7" style="916" customWidth="1"/>
    <col min="3598" max="3598" width="10.81640625" style="916" customWidth="1"/>
    <col min="3599" max="3599" width="11.26953125" style="916" customWidth="1"/>
    <col min="3600" max="3840" width="8.7265625" style="916"/>
    <col min="3841" max="3841" width="5.453125" style="916" customWidth="1"/>
    <col min="3842" max="3842" width="28.26953125" style="916" customWidth="1"/>
    <col min="3843" max="3843" width="10.7265625" style="916" customWidth="1"/>
    <col min="3844" max="3844" width="6.81640625" style="916" customWidth="1"/>
    <col min="3845" max="3845" width="8.7265625" style="916"/>
    <col min="3846" max="3846" width="12" style="916" customWidth="1"/>
    <col min="3847" max="3847" width="8.7265625" style="916"/>
    <col min="3848" max="3848" width="11.26953125" style="916" customWidth="1"/>
    <col min="3849" max="3849" width="7.26953125" style="916" customWidth="1"/>
    <col min="3850" max="3850" width="9.453125" style="916" customWidth="1"/>
    <col min="3851" max="3851" width="6.54296875" style="916" customWidth="1"/>
    <col min="3852" max="3852" width="11.453125" style="916" customWidth="1"/>
    <col min="3853" max="3853" width="7" style="916" customWidth="1"/>
    <col min="3854" max="3854" width="10.81640625" style="916" customWidth="1"/>
    <col min="3855" max="3855" width="11.26953125" style="916" customWidth="1"/>
    <col min="3856" max="4096" width="8.7265625" style="916"/>
    <col min="4097" max="4097" width="5.453125" style="916" customWidth="1"/>
    <col min="4098" max="4098" width="28.26953125" style="916" customWidth="1"/>
    <col min="4099" max="4099" width="10.7265625" style="916" customWidth="1"/>
    <col min="4100" max="4100" width="6.81640625" style="916" customWidth="1"/>
    <col min="4101" max="4101" width="8.7265625" style="916"/>
    <col min="4102" max="4102" width="12" style="916" customWidth="1"/>
    <col min="4103" max="4103" width="8.7265625" style="916"/>
    <col min="4104" max="4104" width="11.26953125" style="916" customWidth="1"/>
    <col min="4105" max="4105" width="7.26953125" style="916" customWidth="1"/>
    <col min="4106" max="4106" width="9.453125" style="916" customWidth="1"/>
    <col min="4107" max="4107" width="6.54296875" style="916" customWidth="1"/>
    <col min="4108" max="4108" width="11.453125" style="916" customWidth="1"/>
    <col min="4109" max="4109" width="7" style="916" customWidth="1"/>
    <col min="4110" max="4110" width="10.81640625" style="916" customWidth="1"/>
    <col min="4111" max="4111" width="11.26953125" style="916" customWidth="1"/>
    <col min="4112" max="4352" width="8.7265625" style="916"/>
    <col min="4353" max="4353" width="5.453125" style="916" customWidth="1"/>
    <col min="4354" max="4354" width="28.26953125" style="916" customWidth="1"/>
    <col min="4355" max="4355" width="10.7265625" style="916" customWidth="1"/>
    <col min="4356" max="4356" width="6.81640625" style="916" customWidth="1"/>
    <col min="4357" max="4357" width="8.7265625" style="916"/>
    <col min="4358" max="4358" width="12" style="916" customWidth="1"/>
    <col min="4359" max="4359" width="8.7265625" style="916"/>
    <col min="4360" max="4360" width="11.26953125" style="916" customWidth="1"/>
    <col min="4361" max="4361" width="7.26953125" style="916" customWidth="1"/>
    <col min="4362" max="4362" width="9.453125" style="916" customWidth="1"/>
    <col min="4363" max="4363" width="6.54296875" style="916" customWidth="1"/>
    <col min="4364" max="4364" width="11.453125" style="916" customWidth="1"/>
    <col min="4365" max="4365" width="7" style="916" customWidth="1"/>
    <col min="4366" max="4366" width="10.81640625" style="916" customWidth="1"/>
    <col min="4367" max="4367" width="11.26953125" style="916" customWidth="1"/>
    <col min="4368" max="4608" width="8.7265625" style="916"/>
    <col min="4609" max="4609" width="5.453125" style="916" customWidth="1"/>
    <col min="4610" max="4610" width="28.26953125" style="916" customWidth="1"/>
    <col min="4611" max="4611" width="10.7265625" style="916" customWidth="1"/>
    <col min="4612" max="4612" width="6.81640625" style="916" customWidth="1"/>
    <col min="4613" max="4613" width="8.7265625" style="916"/>
    <col min="4614" max="4614" width="12" style="916" customWidth="1"/>
    <col min="4615" max="4615" width="8.7265625" style="916"/>
    <col min="4616" max="4616" width="11.26953125" style="916" customWidth="1"/>
    <col min="4617" max="4617" width="7.26953125" style="916" customWidth="1"/>
    <col min="4618" max="4618" width="9.453125" style="916" customWidth="1"/>
    <col min="4619" max="4619" width="6.54296875" style="916" customWidth="1"/>
    <col min="4620" max="4620" width="11.453125" style="916" customWidth="1"/>
    <col min="4621" max="4621" width="7" style="916" customWidth="1"/>
    <col min="4622" max="4622" width="10.81640625" style="916" customWidth="1"/>
    <col min="4623" max="4623" width="11.26953125" style="916" customWidth="1"/>
    <col min="4624" max="4864" width="8.7265625" style="916"/>
    <col min="4865" max="4865" width="5.453125" style="916" customWidth="1"/>
    <col min="4866" max="4866" width="28.26953125" style="916" customWidth="1"/>
    <col min="4867" max="4867" width="10.7265625" style="916" customWidth="1"/>
    <col min="4868" max="4868" width="6.81640625" style="916" customWidth="1"/>
    <col min="4869" max="4869" width="8.7265625" style="916"/>
    <col min="4870" max="4870" width="12" style="916" customWidth="1"/>
    <col min="4871" max="4871" width="8.7265625" style="916"/>
    <col min="4872" max="4872" width="11.26953125" style="916" customWidth="1"/>
    <col min="4873" max="4873" width="7.26953125" style="916" customWidth="1"/>
    <col min="4874" max="4874" width="9.453125" style="916" customWidth="1"/>
    <col min="4875" max="4875" width="6.54296875" style="916" customWidth="1"/>
    <col min="4876" max="4876" width="11.453125" style="916" customWidth="1"/>
    <col min="4877" max="4877" width="7" style="916" customWidth="1"/>
    <col min="4878" max="4878" width="10.81640625" style="916" customWidth="1"/>
    <col min="4879" max="4879" width="11.26953125" style="916" customWidth="1"/>
    <col min="4880" max="5120" width="8.7265625" style="916"/>
    <col min="5121" max="5121" width="5.453125" style="916" customWidth="1"/>
    <col min="5122" max="5122" width="28.26953125" style="916" customWidth="1"/>
    <col min="5123" max="5123" width="10.7265625" style="916" customWidth="1"/>
    <col min="5124" max="5124" width="6.81640625" style="916" customWidth="1"/>
    <col min="5125" max="5125" width="8.7265625" style="916"/>
    <col min="5126" max="5126" width="12" style="916" customWidth="1"/>
    <col min="5127" max="5127" width="8.7265625" style="916"/>
    <col min="5128" max="5128" width="11.26953125" style="916" customWidth="1"/>
    <col min="5129" max="5129" width="7.26953125" style="916" customWidth="1"/>
    <col min="5130" max="5130" width="9.453125" style="916" customWidth="1"/>
    <col min="5131" max="5131" width="6.54296875" style="916" customWidth="1"/>
    <col min="5132" max="5132" width="11.453125" style="916" customWidth="1"/>
    <col min="5133" max="5133" width="7" style="916" customWidth="1"/>
    <col min="5134" max="5134" width="10.81640625" style="916" customWidth="1"/>
    <col min="5135" max="5135" width="11.26953125" style="916" customWidth="1"/>
    <col min="5136" max="5376" width="8.7265625" style="916"/>
    <col min="5377" max="5377" width="5.453125" style="916" customWidth="1"/>
    <col min="5378" max="5378" width="28.26953125" style="916" customWidth="1"/>
    <col min="5379" max="5379" width="10.7265625" style="916" customWidth="1"/>
    <col min="5380" max="5380" width="6.81640625" style="916" customWidth="1"/>
    <col min="5381" max="5381" width="8.7265625" style="916"/>
    <col min="5382" max="5382" width="12" style="916" customWidth="1"/>
    <col min="5383" max="5383" width="8.7265625" style="916"/>
    <col min="5384" max="5384" width="11.26953125" style="916" customWidth="1"/>
    <col min="5385" max="5385" width="7.26953125" style="916" customWidth="1"/>
    <col min="5386" max="5386" width="9.453125" style="916" customWidth="1"/>
    <col min="5387" max="5387" width="6.54296875" style="916" customWidth="1"/>
    <col min="5388" max="5388" width="11.453125" style="916" customWidth="1"/>
    <col min="5389" max="5389" width="7" style="916" customWidth="1"/>
    <col min="5390" max="5390" width="10.81640625" style="916" customWidth="1"/>
    <col min="5391" max="5391" width="11.26953125" style="916" customWidth="1"/>
    <col min="5392" max="5632" width="8.7265625" style="916"/>
    <col min="5633" max="5633" width="5.453125" style="916" customWidth="1"/>
    <col min="5634" max="5634" width="28.26953125" style="916" customWidth="1"/>
    <col min="5635" max="5635" width="10.7265625" style="916" customWidth="1"/>
    <col min="5636" max="5636" width="6.81640625" style="916" customWidth="1"/>
    <col min="5637" max="5637" width="8.7265625" style="916"/>
    <col min="5638" max="5638" width="12" style="916" customWidth="1"/>
    <col min="5639" max="5639" width="8.7265625" style="916"/>
    <col min="5640" max="5640" width="11.26953125" style="916" customWidth="1"/>
    <col min="5641" max="5641" width="7.26953125" style="916" customWidth="1"/>
    <col min="5642" max="5642" width="9.453125" style="916" customWidth="1"/>
    <col min="5643" max="5643" width="6.54296875" style="916" customWidth="1"/>
    <col min="5644" max="5644" width="11.453125" style="916" customWidth="1"/>
    <col min="5645" max="5645" width="7" style="916" customWidth="1"/>
    <col min="5646" max="5646" width="10.81640625" style="916" customWidth="1"/>
    <col min="5647" max="5647" width="11.26953125" style="916" customWidth="1"/>
    <col min="5648" max="5888" width="8.7265625" style="916"/>
    <col min="5889" max="5889" width="5.453125" style="916" customWidth="1"/>
    <col min="5890" max="5890" width="28.26953125" style="916" customWidth="1"/>
    <col min="5891" max="5891" width="10.7265625" style="916" customWidth="1"/>
    <col min="5892" max="5892" width="6.81640625" style="916" customWidth="1"/>
    <col min="5893" max="5893" width="8.7265625" style="916"/>
    <col min="5894" max="5894" width="12" style="916" customWidth="1"/>
    <col min="5895" max="5895" width="8.7265625" style="916"/>
    <col min="5896" max="5896" width="11.26953125" style="916" customWidth="1"/>
    <col min="5897" max="5897" width="7.26953125" style="916" customWidth="1"/>
    <col min="5898" max="5898" width="9.453125" style="916" customWidth="1"/>
    <col min="5899" max="5899" width="6.54296875" style="916" customWidth="1"/>
    <col min="5900" max="5900" width="11.453125" style="916" customWidth="1"/>
    <col min="5901" max="5901" width="7" style="916" customWidth="1"/>
    <col min="5902" max="5902" width="10.81640625" style="916" customWidth="1"/>
    <col min="5903" max="5903" width="11.26953125" style="916" customWidth="1"/>
    <col min="5904" max="6144" width="8.7265625" style="916"/>
    <col min="6145" max="6145" width="5.453125" style="916" customWidth="1"/>
    <col min="6146" max="6146" width="28.26953125" style="916" customWidth="1"/>
    <col min="6147" max="6147" width="10.7265625" style="916" customWidth="1"/>
    <col min="6148" max="6148" width="6.81640625" style="916" customWidth="1"/>
    <col min="6149" max="6149" width="8.7265625" style="916"/>
    <col min="6150" max="6150" width="12" style="916" customWidth="1"/>
    <col min="6151" max="6151" width="8.7265625" style="916"/>
    <col min="6152" max="6152" width="11.26953125" style="916" customWidth="1"/>
    <col min="6153" max="6153" width="7.26953125" style="916" customWidth="1"/>
    <col min="6154" max="6154" width="9.453125" style="916" customWidth="1"/>
    <col min="6155" max="6155" width="6.54296875" style="916" customWidth="1"/>
    <col min="6156" max="6156" width="11.453125" style="916" customWidth="1"/>
    <col min="6157" max="6157" width="7" style="916" customWidth="1"/>
    <col min="6158" max="6158" width="10.81640625" style="916" customWidth="1"/>
    <col min="6159" max="6159" width="11.26953125" style="916" customWidth="1"/>
    <col min="6160" max="6400" width="8.7265625" style="916"/>
    <col min="6401" max="6401" width="5.453125" style="916" customWidth="1"/>
    <col min="6402" max="6402" width="28.26953125" style="916" customWidth="1"/>
    <col min="6403" max="6403" width="10.7265625" style="916" customWidth="1"/>
    <col min="6404" max="6404" width="6.81640625" style="916" customWidth="1"/>
    <col min="6405" max="6405" width="8.7265625" style="916"/>
    <col min="6406" max="6406" width="12" style="916" customWidth="1"/>
    <col min="6407" max="6407" width="8.7265625" style="916"/>
    <col min="6408" max="6408" width="11.26953125" style="916" customWidth="1"/>
    <col min="6409" max="6409" width="7.26953125" style="916" customWidth="1"/>
    <col min="6410" max="6410" width="9.453125" style="916" customWidth="1"/>
    <col min="6411" max="6411" width="6.54296875" style="916" customWidth="1"/>
    <col min="6412" max="6412" width="11.453125" style="916" customWidth="1"/>
    <col min="6413" max="6413" width="7" style="916" customWidth="1"/>
    <col min="6414" max="6414" width="10.81640625" style="916" customWidth="1"/>
    <col min="6415" max="6415" width="11.26953125" style="916" customWidth="1"/>
    <col min="6416" max="6656" width="8.7265625" style="916"/>
    <col min="6657" max="6657" width="5.453125" style="916" customWidth="1"/>
    <col min="6658" max="6658" width="28.26953125" style="916" customWidth="1"/>
    <col min="6659" max="6659" width="10.7265625" style="916" customWidth="1"/>
    <col min="6660" max="6660" width="6.81640625" style="916" customWidth="1"/>
    <col min="6661" max="6661" width="8.7265625" style="916"/>
    <col min="6662" max="6662" width="12" style="916" customWidth="1"/>
    <col min="6663" max="6663" width="8.7265625" style="916"/>
    <col min="6664" max="6664" width="11.26953125" style="916" customWidth="1"/>
    <col min="6665" max="6665" width="7.26953125" style="916" customWidth="1"/>
    <col min="6666" max="6666" width="9.453125" style="916" customWidth="1"/>
    <col min="6667" max="6667" width="6.54296875" style="916" customWidth="1"/>
    <col min="6668" max="6668" width="11.453125" style="916" customWidth="1"/>
    <col min="6669" max="6669" width="7" style="916" customWidth="1"/>
    <col min="6670" max="6670" width="10.81640625" style="916" customWidth="1"/>
    <col min="6671" max="6671" width="11.26953125" style="916" customWidth="1"/>
    <col min="6672" max="6912" width="8.7265625" style="916"/>
    <col min="6913" max="6913" width="5.453125" style="916" customWidth="1"/>
    <col min="6914" max="6914" width="28.26953125" style="916" customWidth="1"/>
    <col min="6915" max="6915" width="10.7265625" style="916" customWidth="1"/>
    <col min="6916" max="6916" width="6.81640625" style="916" customWidth="1"/>
    <col min="6917" max="6917" width="8.7265625" style="916"/>
    <col min="6918" max="6918" width="12" style="916" customWidth="1"/>
    <col min="6919" max="6919" width="8.7265625" style="916"/>
    <col min="6920" max="6920" width="11.26953125" style="916" customWidth="1"/>
    <col min="6921" max="6921" width="7.26953125" style="916" customWidth="1"/>
    <col min="6922" max="6922" width="9.453125" style="916" customWidth="1"/>
    <col min="6923" max="6923" width="6.54296875" style="916" customWidth="1"/>
    <col min="6924" max="6924" width="11.453125" style="916" customWidth="1"/>
    <col min="6925" max="6925" width="7" style="916" customWidth="1"/>
    <col min="6926" max="6926" width="10.81640625" style="916" customWidth="1"/>
    <col min="6927" max="6927" width="11.26953125" style="916" customWidth="1"/>
    <col min="6928" max="7168" width="8.7265625" style="916"/>
    <col min="7169" max="7169" width="5.453125" style="916" customWidth="1"/>
    <col min="7170" max="7170" width="28.26953125" style="916" customWidth="1"/>
    <col min="7171" max="7171" width="10.7265625" style="916" customWidth="1"/>
    <col min="7172" max="7172" width="6.81640625" style="916" customWidth="1"/>
    <col min="7173" max="7173" width="8.7265625" style="916"/>
    <col min="7174" max="7174" width="12" style="916" customWidth="1"/>
    <col min="7175" max="7175" width="8.7265625" style="916"/>
    <col min="7176" max="7176" width="11.26953125" style="916" customWidth="1"/>
    <col min="7177" max="7177" width="7.26953125" style="916" customWidth="1"/>
    <col min="7178" max="7178" width="9.453125" style="916" customWidth="1"/>
    <col min="7179" max="7179" width="6.54296875" style="916" customWidth="1"/>
    <col min="7180" max="7180" width="11.453125" style="916" customWidth="1"/>
    <col min="7181" max="7181" width="7" style="916" customWidth="1"/>
    <col min="7182" max="7182" width="10.81640625" style="916" customWidth="1"/>
    <col min="7183" max="7183" width="11.26953125" style="916" customWidth="1"/>
    <col min="7184" max="7424" width="8.7265625" style="916"/>
    <col min="7425" max="7425" width="5.453125" style="916" customWidth="1"/>
    <col min="7426" max="7426" width="28.26953125" style="916" customWidth="1"/>
    <col min="7427" max="7427" width="10.7265625" style="916" customWidth="1"/>
    <col min="7428" max="7428" width="6.81640625" style="916" customWidth="1"/>
    <col min="7429" max="7429" width="8.7265625" style="916"/>
    <col min="7430" max="7430" width="12" style="916" customWidth="1"/>
    <col min="7431" max="7431" width="8.7265625" style="916"/>
    <col min="7432" max="7432" width="11.26953125" style="916" customWidth="1"/>
    <col min="7433" max="7433" width="7.26953125" style="916" customWidth="1"/>
    <col min="7434" max="7434" width="9.453125" style="916" customWidth="1"/>
    <col min="7435" max="7435" width="6.54296875" style="916" customWidth="1"/>
    <col min="7436" max="7436" width="11.453125" style="916" customWidth="1"/>
    <col min="7437" max="7437" width="7" style="916" customWidth="1"/>
    <col min="7438" max="7438" width="10.81640625" style="916" customWidth="1"/>
    <col min="7439" max="7439" width="11.26953125" style="916" customWidth="1"/>
    <col min="7440" max="7680" width="8.7265625" style="916"/>
    <col min="7681" max="7681" width="5.453125" style="916" customWidth="1"/>
    <col min="7682" max="7682" width="28.26953125" style="916" customWidth="1"/>
    <col min="7683" max="7683" width="10.7265625" style="916" customWidth="1"/>
    <col min="7684" max="7684" width="6.81640625" style="916" customWidth="1"/>
    <col min="7685" max="7685" width="8.7265625" style="916"/>
    <col min="7686" max="7686" width="12" style="916" customWidth="1"/>
    <col min="7687" max="7687" width="8.7265625" style="916"/>
    <col min="7688" max="7688" width="11.26953125" style="916" customWidth="1"/>
    <col min="7689" max="7689" width="7.26953125" style="916" customWidth="1"/>
    <col min="7690" max="7690" width="9.453125" style="916" customWidth="1"/>
    <col min="7691" max="7691" width="6.54296875" style="916" customWidth="1"/>
    <col min="7692" max="7692" width="11.453125" style="916" customWidth="1"/>
    <col min="7693" max="7693" width="7" style="916" customWidth="1"/>
    <col min="7694" max="7694" width="10.81640625" style="916" customWidth="1"/>
    <col min="7695" max="7695" width="11.26953125" style="916" customWidth="1"/>
    <col min="7696" max="7936" width="8.7265625" style="916"/>
    <col min="7937" max="7937" width="5.453125" style="916" customWidth="1"/>
    <col min="7938" max="7938" width="28.26953125" style="916" customWidth="1"/>
    <col min="7939" max="7939" width="10.7265625" style="916" customWidth="1"/>
    <col min="7940" max="7940" width="6.81640625" style="916" customWidth="1"/>
    <col min="7941" max="7941" width="8.7265625" style="916"/>
    <col min="7942" max="7942" width="12" style="916" customWidth="1"/>
    <col min="7943" max="7943" width="8.7265625" style="916"/>
    <col min="7944" max="7944" width="11.26953125" style="916" customWidth="1"/>
    <col min="7945" max="7945" width="7.26953125" style="916" customWidth="1"/>
    <col min="7946" max="7946" width="9.453125" style="916" customWidth="1"/>
    <col min="7947" max="7947" width="6.54296875" style="916" customWidth="1"/>
    <col min="7948" max="7948" width="11.453125" style="916" customWidth="1"/>
    <col min="7949" max="7949" width="7" style="916" customWidth="1"/>
    <col min="7950" max="7950" width="10.81640625" style="916" customWidth="1"/>
    <col min="7951" max="7951" width="11.26953125" style="916" customWidth="1"/>
    <col min="7952" max="8192" width="8.7265625" style="916"/>
    <col min="8193" max="8193" width="5.453125" style="916" customWidth="1"/>
    <col min="8194" max="8194" width="28.26953125" style="916" customWidth="1"/>
    <col min="8195" max="8195" width="10.7265625" style="916" customWidth="1"/>
    <col min="8196" max="8196" width="6.81640625" style="916" customWidth="1"/>
    <col min="8197" max="8197" width="8.7265625" style="916"/>
    <col min="8198" max="8198" width="12" style="916" customWidth="1"/>
    <col min="8199" max="8199" width="8.7265625" style="916"/>
    <col min="8200" max="8200" width="11.26953125" style="916" customWidth="1"/>
    <col min="8201" max="8201" width="7.26953125" style="916" customWidth="1"/>
    <col min="8202" max="8202" width="9.453125" style="916" customWidth="1"/>
    <col min="8203" max="8203" width="6.54296875" style="916" customWidth="1"/>
    <col min="8204" max="8204" width="11.453125" style="916" customWidth="1"/>
    <col min="8205" max="8205" width="7" style="916" customWidth="1"/>
    <col min="8206" max="8206" width="10.81640625" style="916" customWidth="1"/>
    <col min="8207" max="8207" width="11.26953125" style="916" customWidth="1"/>
    <col min="8208" max="8448" width="8.7265625" style="916"/>
    <col min="8449" max="8449" width="5.453125" style="916" customWidth="1"/>
    <col min="8450" max="8450" width="28.26953125" style="916" customWidth="1"/>
    <col min="8451" max="8451" width="10.7265625" style="916" customWidth="1"/>
    <col min="8452" max="8452" width="6.81640625" style="916" customWidth="1"/>
    <col min="8453" max="8453" width="8.7265625" style="916"/>
    <col min="8454" max="8454" width="12" style="916" customWidth="1"/>
    <col min="8455" max="8455" width="8.7265625" style="916"/>
    <col min="8456" max="8456" width="11.26953125" style="916" customWidth="1"/>
    <col min="8457" max="8457" width="7.26953125" style="916" customWidth="1"/>
    <col min="8458" max="8458" width="9.453125" style="916" customWidth="1"/>
    <col min="8459" max="8459" width="6.54296875" style="916" customWidth="1"/>
    <col min="8460" max="8460" width="11.453125" style="916" customWidth="1"/>
    <col min="8461" max="8461" width="7" style="916" customWidth="1"/>
    <col min="8462" max="8462" width="10.81640625" style="916" customWidth="1"/>
    <col min="8463" max="8463" width="11.26953125" style="916" customWidth="1"/>
    <col min="8464" max="8704" width="8.7265625" style="916"/>
    <col min="8705" max="8705" width="5.453125" style="916" customWidth="1"/>
    <col min="8706" max="8706" width="28.26953125" style="916" customWidth="1"/>
    <col min="8707" max="8707" width="10.7265625" style="916" customWidth="1"/>
    <col min="8708" max="8708" width="6.81640625" style="916" customWidth="1"/>
    <col min="8709" max="8709" width="8.7265625" style="916"/>
    <col min="8710" max="8710" width="12" style="916" customWidth="1"/>
    <col min="8711" max="8711" width="8.7265625" style="916"/>
    <col min="8712" max="8712" width="11.26953125" style="916" customWidth="1"/>
    <col min="8713" max="8713" width="7.26953125" style="916" customWidth="1"/>
    <col min="8714" max="8714" width="9.453125" style="916" customWidth="1"/>
    <col min="8715" max="8715" width="6.54296875" style="916" customWidth="1"/>
    <col min="8716" max="8716" width="11.453125" style="916" customWidth="1"/>
    <col min="8717" max="8717" width="7" style="916" customWidth="1"/>
    <col min="8718" max="8718" width="10.81640625" style="916" customWidth="1"/>
    <col min="8719" max="8719" width="11.26953125" style="916" customWidth="1"/>
    <col min="8720" max="8960" width="8.7265625" style="916"/>
    <col min="8961" max="8961" width="5.453125" style="916" customWidth="1"/>
    <col min="8962" max="8962" width="28.26953125" style="916" customWidth="1"/>
    <col min="8963" max="8963" width="10.7265625" style="916" customWidth="1"/>
    <col min="8964" max="8964" width="6.81640625" style="916" customWidth="1"/>
    <col min="8965" max="8965" width="8.7265625" style="916"/>
    <col min="8966" max="8966" width="12" style="916" customWidth="1"/>
    <col min="8967" max="8967" width="8.7265625" style="916"/>
    <col min="8968" max="8968" width="11.26953125" style="916" customWidth="1"/>
    <col min="8969" max="8969" width="7.26953125" style="916" customWidth="1"/>
    <col min="8970" max="8970" width="9.453125" style="916" customWidth="1"/>
    <col min="8971" max="8971" width="6.54296875" style="916" customWidth="1"/>
    <col min="8972" max="8972" width="11.453125" style="916" customWidth="1"/>
    <col min="8973" max="8973" width="7" style="916" customWidth="1"/>
    <col min="8974" max="8974" width="10.81640625" style="916" customWidth="1"/>
    <col min="8975" max="8975" width="11.26953125" style="916" customWidth="1"/>
    <col min="8976" max="9216" width="8.7265625" style="916"/>
    <col min="9217" max="9217" width="5.453125" style="916" customWidth="1"/>
    <col min="9218" max="9218" width="28.26953125" style="916" customWidth="1"/>
    <col min="9219" max="9219" width="10.7265625" style="916" customWidth="1"/>
    <col min="9220" max="9220" width="6.81640625" style="916" customWidth="1"/>
    <col min="9221" max="9221" width="8.7265625" style="916"/>
    <col min="9222" max="9222" width="12" style="916" customWidth="1"/>
    <col min="9223" max="9223" width="8.7265625" style="916"/>
    <col min="9224" max="9224" width="11.26953125" style="916" customWidth="1"/>
    <col min="9225" max="9225" width="7.26953125" style="916" customWidth="1"/>
    <col min="9226" max="9226" width="9.453125" style="916" customWidth="1"/>
    <col min="9227" max="9227" width="6.54296875" style="916" customWidth="1"/>
    <col min="9228" max="9228" width="11.453125" style="916" customWidth="1"/>
    <col min="9229" max="9229" width="7" style="916" customWidth="1"/>
    <col min="9230" max="9230" width="10.81640625" style="916" customWidth="1"/>
    <col min="9231" max="9231" width="11.26953125" style="916" customWidth="1"/>
    <col min="9232" max="9472" width="8.7265625" style="916"/>
    <col min="9473" max="9473" width="5.453125" style="916" customWidth="1"/>
    <col min="9474" max="9474" width="28.26953125" style="916" customWidth="1"/>
    <col min="9475" max="9475" width="10.7265625" style="916" customWidth="1"/>
    <col min="9476" max="9476" width="6.81640625" style="916" customWidth="1"/>
    <col min="9477" max="9477" width="8.7265625" style="916"/>
    <col min="9478" max="9478" width="12" style="916" customWidth="1"/>
    <col min="9479" max="9479" width="8.7265625" style="916"/>
    <col min="9480" max="9480" width="11.26953125" style="916" customWidth="1"/>
    <col min="9481" max="9481" width="7.26953125" style="916" customWidth="1"/>
    <col min="9482" max="9482" width="9.453125" style="916" customWidth="1"/>
    <col min="9483" max="9483" width="6.54296875" style="916" customWidth="1"/>
    <col min="9484" max="9484" width="11.453125" style="916" customWidth="1"/>
    <col min="9485" max="9485" width="7" style="916" customWidth="1"/>
    <col min="9486" max="9486" width="10.81640625" style="916" customWidth="1"/>
    <col min="9487" max="9487" width="11.26953125" style="916" customWidth="1"/>
    <col min="9488" max="9728" width="8.7265625" style="916"/>
    <col min="9729" max="9729" width="5.453125" style="916" customWidth="1"/>
    <col min="9730" max="9730" width="28.26953125" style="916" customWidth="1"/>
    <col min="9731" max="9731" width="10.7265625" style="916" customWidth="1"/>
    <col min="9732" max="9732" width="6.81640625" style="916" customWidth="1"/>
    <col min="9733" max="9733" width="8.7265625" style="916"/>
    <col min="9734" max="9734" width="12" style="916" customWidth="1"/>
    <col min="9735" max="9735" width="8.7265625" style="916"/>
    <col min="9736" max="9736" width="11.26953125" style="916" customWidth="1"/>
    <col min="9737" max="9737" width="7.26953125" style="916" customWidth="1"/>
    <col min="9738" max="9738" width="9.453125" style="916" customWidth="1"/>
    <col min="9739" max="9739" width="6.54296875" style="916" customWidth="1"/>
    <col min="9740" max="9740" width="11.453125" style="916" customWidth="1"/>
    <col min="9741" max="9741" width="7" style="916" customWidth="1"/>
    <col min="9742" max="9742" width="10.81640625" style="916" customWidth="1"/>
    <col min="9743" max="9743" width="11.26953125" style="916" customWidth="1"/>
    <col min="9744" max="9984" width="8.7265625" style="916"/>
    <col min="9985" max="9985" width="5.453125" style="916" customWidth="1"/>
    <col min="9986" max="9986" width="28.26953125" style="916" customWidth="1"/>
    <col min="9987" max="9987" width="10.7265625" style="916" customWidth="1"/>
    <col min="9988" max="9988" width="6.81640625" style="916" customWidth="1"/>
    <col min="9989" max="9989" width="8.7265625" style="916"/>
    <col min="9990" max="9990" width="12" style="916" customWidth="1"/>
    <col min="9991" max="9991" width="8.7265625" style="916"/>
    <col min="9992" max="9992" width="11.26953125" style="916" customWidth="1"/>
    <col min="9993" max="9993" width="7.26953125" style="916" customWidth="1"/>
    <col min="9994" max="9994" width="9.453125" style="916" customWidth="1"/>
    <col min="9995" max="9995" width="6.54296875" style="916" customWidth="1"/>
    <col min="9996" max="9996" width="11.453125" style="916" customWidth="1"/>
    <col min="9997" max="9997" width="7" style="916" customWidth="1"/>
    <col min="9998" max="9998" width="10.81640625" style="916" customWidth="1"/>
    <col min="9999" max="9999" width="11.26953125" style="916" customWidth="1"/>
    <col min="10000" max="10240" width="8.7265625" style="916"/>
    <col min="10241" max="10241" width="5.453125" style="916" customWidth="1"/>
    <col min="10242" max="10242" width="28.26953125" style="916" customWidth="1"/>
    <col min="10243" max="10243" width="10.7265625" style="916" customWidth="1"/>
    <col min="10244" max="10244" width="6.81640625" style="916" customWidth="1"/>
    <col min="10245" max="10245" width="8.7265625" style="916"/>
    <col min="10246" max="10246" width="12" style="916" customWidth="1"/>
    <col min="10247" max="10247" width="8.7265625" style="916"/>
    <col min="10248" max="10248" width="11.26953125" style="916" customWidth="1"/>
    <col min="10249" max="10249" width="7.26953125" style="916" customWidth="1"/>
    <col min="10250" max="10250" width="9.453125" style="916" customWidth="1"/>
    <col min="10251" max="10251" width="6.54296875" style="916" customWidth="1"/>
    <col min="10252" max="10252" width="11.453125" style="916" customWidth="1"/>
    <col min="10253" max="10253" width="7" style="916" customWidth="1"/>
    <col min="10254" max="10254" width="10.81640625" style="916" customWidth="1"/>
    <col min="10255" max="10255" width="11.26953125" style="916" customWidth="1"/>
    <col min="10256" max="10496" width="8.7265625" style="916"/>
    <col min="10497" max="10497" width="5.453125" style="916" customWidth="1"/>
    <col min="10498" max="10498" width="28.26953125" style="916" customWidth="1"/>
    <col min="10499" max="10499" width="10.7265625" style="916" customWidth="1"/>
    <col min="10500" max="10500" width="6.81640625" style="916" customWidth="1"/>
    <col min="10501" max="10501" width="8.7265625" style="916"/>
    <col min="10502" max="10502" width="12" style="916" customWidth="1"/>
    <col min="10503" max="10503" width="8.7265625" style="916"/>
    <col min="10504" max="10504" width="11.26953125" style="916" customWidth="1"/>
    <col min="10505" max="10505" width="7.26953125" style="916" customWidth="1"/>
    <col min="10506" max="10506" width="9.453125" style="916" customWidth="1"/>
    <col min="10507" max="10507" width="6.54296875" style="916" customWidth="1"/>
    <col min="10508" max="10508" width="11.453125" style="916" customWidth="1"/>
    <col min="10509" max="10509" width="7" style="916" customWidth="1"/>
    <col min="10510" max="10510" width="10.81640625" style="916" customWidth="1"/>
    <col min="10511" max="10511" width="11.26953125" style="916" customWidth="1"/>
    <col min="10512" max="10752" width="8.7265625" style="916"/>
    <col min="10753" max="10753" width="5.453125" style="916" customWidth="1"/>
    <col min="10754" max="10754" width="28.26953125" style="916" customWidth="1"/>
    <col min="10755" max="10755" width="10.7265625" style="916" customWidth="1"/>
    <col min="10756" max="10756" width="6.81640625" style="916" customWidth="1"/>
    <col min="10757" max="10757" width="8.7265625" style="916"/>
    <col min="10758" max="10758" width="12" style="916" customWidth="1"/>
    <col min="10759" max="10759" width="8.7265625" style="916"/>
    <col min="10760" max="10760" width="11.26953125" style="916" customWidth="1"/>
    <col min="10761" max="10761" width="7.26953125" style="916" customWidth="1"/>
    <col min="10762" max="10762" width="9.453125" style="916" customWidth="1"/>
    <col min="10763" max="10763" width="6.54296875" style="916" customWidth="1"/>
    <col min="10764" max="10764" width="11.453125" style="916" customWidth="1"/>
    <col min="10765" max="10765" width="7" style="916" customWidth="1"/>
    <col min="10766" max="10766" width="10.81640625" style="916" customWidth="1"/>
    <col min="10767" max="10767" width="11.26953125" style="916" customWidth="1"/>
    <col min="10768" max="11008" width="8.7265625" style="916"/>
    <col min="11009" max="11009" width="5.453125" style="916" customWidth="1"/>
    <col min="11010" max="11010" width="28.26953125" style="916" customWidth="1"/>
    <col min="11011" max="11011" width="10.7265625" style="916" customWidth="1"/>
    <col min="11012" max="11012" width="6.81640625" style="916" customWidth="1"/>
    <col min="11013" max="11013" width="8.7265625" style="916"/>
    <col min="11014" max="11014" width="12" style="916" customWidth="1"/>
    <col min="11015" max="11015" width="8.7265625" style="916"/>
    <col min="11016" max="11016" width="11.26953125" style="916" customWidth="1"/>
    <col min="11017" max="11017" width="7.26953125" style="916" customWidth="1"/>
    <col min="11018" max="11018" width="9.453125" style="916" customWidth="1"/>
    <col min="11019" max="11019" width="6.54296875" style="916" customWidth="1"/>
    <col min="11020" max="11020" width="11.453125" style="916" customWidth="1"/>
    <col min="11021" max="11021" width="7" style="916" customWidth="1"/>
    <col min="11022" max="11022" width="10.81640625" style="916" customWidth="1"/>
    <col min="11023" max="11023" width="11.26953125" style="916" customWidth="1"/>
    <col min="11024" max="11264" width="8.7265625" style="916"/>
    <col min="11265" max="11265" width="5.453125" style="916" customWidth="1"/>
    <col min="11266" max="11266" width="28.26953125" style="916" customWidth="1"/>
    <col min="11267" max="11267" width="10.7265625" style="916" customWidth="1"/>
    <col min="11268" max="11268" width="6.81640625" style="916" customWidth="1"/>
    <col min="11269" max="11269" width="8.7265625" style="916"/>
    <col min="11270" max="11270" width="12" style="916" customWidth="1"/>
    <col min="11271" max="11271" width="8.7265625" style="916"/>
    <col min="11272" max="11272" width="11.26953125" style="916" customWidth="1"/>
    <col min="11273" max="11273" width="7.26953125" style="916" customWidth="1"/>
    <col min="11274" max="11274" width="9.453125" style="916" customWidth="1"/>
    <col min="11275" max="11275" width="6.54296875" style="916" customWidth="1"/>
    <col min="11276" max="11276" width="11.453125" style="916" customWidth="1"/>
    <col min="11277" max="11277" width="7" style="916" customWidth="1"/>
    <col min="11278" max="11278" width="10.81640625" style="916" customWidth="1"/>
    <col min="11279" max="11279" width="11.26953125" style="916" customWidth="1"/>
    <col min="11280" max="11520" width="8.7265625" style="916"/>
    <col min="11521" max="11521" width="5.453125" style="916" customWidth="1"/>
    <col min="11522" max="11522" width="28.26953125" style="916" customWidth="1"/>
    <col min="11523" max="11523" width="10.7265625" style="916" customWidth="1"/>
    <col min="11524" max="11524" width="6.81640625" style="916" customWidth="1"/>
    <col min="11525" max="11525" width="8.7265625" style="916"/>
    <col min="11526" max="11526" width="12" style="916" customWidth="1"/>
    <col min="11527" max="11527" width="8.7265625" style="916"/>
    <col min="11528" max="11528" width="11.26953125" style="916" customWidth="1"/>
    <col min="11529" max="11529" width="7.26953125" style="916" customWidth="1"/>
    <col min="11530" max="11530" width="9.453125" style="916" customWidth="1"/>
    <col min="11531" max="11531" width="6.54296875" style="916" customWidth="1"/>
    <col min="11532" max="11532" width="11.453125" style="916" customWidth="1"/>
    <col min="11533" max="11533" width="7" style="916" customWidth="1"/>
    <col min="11534" max="11534" width="10.81640625" style="916" customWidth="1"/>
    <col min="11535" max="11535" width="11.26953125" style="916" customWidth="1"/>
    <col min="11536" max="11776" width="8.7265625" style="916"/>
    <col min="11777" max="11777" width="5.453125" style="916" customWidth="1"/>
    <col min="11778" max="11778" width="28.26953125" style="916" customWidth="1"/>
    <col min="11779" max="11779" width="10.7265625" style="916" customWidth="1"/>
    <col min="11780" max="11780" width="6.81640625" style="916" customWidth="1"/>
    <col min="11781" max="11781" width="8.7265625" style="916"/>
    <col min="11782" max="11782" width="12" style="916" customWidth="1"/>
    <col min="11783" max="11783" width="8.7265625" style="916"/>
    <col min="11784" max="11784" width="11.26953125" style="916" customWidth="1"/>
    <col min="11785" max="11785" width="7.26953125" style="916" customWidth="1"/>
    <col min="11786" max="11786" width="9.453125" style="916" customWidth="1"/>
    <col min="11787" max="11787" width="6.54296875" style="916" customWidth="1"/>
    <col min="11788" max="11788" width="11.453125" style="916" customWidth="1"/>
    <col min="11789" max="11789" width="7" style="916" customWidth="1"/>
    <col min="11790" max="11790" width="10.81640625" style="916" customWidth="1"/>
    <col min="11791" max="11791" width="11.26953125" style="916" customWidth="1"/>
    <col min="11792" max="12032" width="8.7265625" style="916"/>
    <col min="12033" max="12033" width="5.453125" style="916" customWidth="1"/>
    <col min="12034" max="12034" width="28.26953125" style="916" customWidth="1"/>
    <col min="12035" max="12035" width="10.7265625" style="916" customWidth="1"/>
    <col min="12036" max="12036" width="6.81640625" style="916" customWidth="1"/>
    <col min="12037" max="12037" width="8.7265625" style="916"/>
    <col min="12038" max="12038" width="12" style="916" customWidth="1"/>
    <col min="12039" max="12039" width="8.7265625" style="916"/>
    <col min="12040" max="12040" width="11.26953125" style="916" customWidth="1"/>
    <col min="12041" max="12041" width="7.26953125" style="916" customWidth="1"/>
    <col min="12042" max="12042" width="9.453125" style="916" customWidth="1"/>
    <col min="12043" max="12043" width="6.54296875" style="916" customWidth="1"/>
    <col min="12044" max="12044" width="11.453125" style="916" customWidth="1"/>
    <col min="12045" max="12045" width="7" style="916" customWidth="1"/>
    <col min="12046" max="12046" width="10.81640625" style="916" customWidth="1"/>
    <col min="12047" max="12047" width="11.26953125" style="916" customWidth="1"/>
    <col min="12048" max="12288" width="8.7265625" style="916"/>
    <col min="12289" max="12289" width="5.453125" style="916" customWidth="1"/>
    <col min="12290" max="12290" width="28.26953125" style="916" customWidth="1"/>
    <col min="12291" max="12291" width="10.7265625" style="916" customWidth="1"/>
    <col min="12292" max="12292" width="6.81640625" style="916" customWidth="1"/>
    <col min="12293" max="12293" width="8.7265625" style="916"/>
    <col min="12294" max="12294" width="12" style="916" customWidth="1"/>
    <col min="12295" max="12295" width="8.7265625" style="916"/>
    <col min="12296" max="12296" width="11.26953125" style="916" customWidth="1"/>
    <col min="12297" max="12297" width="7.26953125" style="916" customWidth="1"/>
    <col min="12298" max="12298" width="9.453125" style="916" customWidth="1"/>
    <col min="12299" max="12299" width="6.54296875" style="916" customWidth="1"/>
    <col min="12300" max="12300" width="11.453125" style="916" customWidth="1"/>
    <col min="12301" max="12301" width="7" style="916" customWidth="1"/>
    <col min="12302" max="12302" width="10.81640625" style="916" customWidth="1"/>
    <col min="12303" max="12303" width="11.26953125" style="916" customWidth="1"/>
    <col min="12304" max="12544" width="8.7265625" style="916"/>
    <col min="12545" max="12545" width="5.453125" style="916" customWidth="1"/>
    <col min="12546" max="12546" width="28.26953125" style="916" customWidth="1"/>
    <col min="12547" max="12547" width="10.7265625" style="916" customWidth="1"/>
    <col min="12548" max="12548" width="6.81640625" style="916" customWidth="1"/>
    <col min="12549" max="12549" width="8.7265625" style="916"/>
    <col min="12550" max="12550" width="12" style="916" customWidth="1"/>
    <col min="12551" max="12551" width="8.7265625" style="916"/>
    <col min="12552" max="12552" width="11.26953125" style="916" customWidth="1"/>
    <col min="12553" max="12553" width="7.26953125" style="916" customWidth="1"/>
    <col min="12554" max="12554" width="9.453125" style="916" customWidth="1"/>
    <col min="12555" max="12555" width="6.54296875" style="916" customWidth="1"/>
    <col min="12556" max="12556" width="11.453125" style="916" customWidth="1"/>
    <col min="12557" max="12557" width="7" style="916" customWidth="1"/>
    <col min="12558" max="12558" width="10.81640625" style="916" customWidth="1"/>
    <col min="12559" max="12559" width="11.26953125" style="916" customWidth="1"/>
    <col min="12560" max="12800" width="8.7265625" style="916"/>
    <col min="12801" max="12801" width="5.453125" style="916" customWidth="1"/>
    <col min="12802" max="12802" width="28.26953125" style="916" customWidth="1"/>
    <col min="12803" max="12803" width="10.7265625" style="916" customWidth="1"/>
    <col min="12804" max="12804" width="6.81640625" style="916" customWidth="1"/>
    <col min="12805" max="12805" width="8.7265625" style="916"/>
    <col min="12806" max="12806" width="12" style="916" customWidth="1"/>
    <col min="12807" max="12807" width="8.7265625" style="916"/>
    <col min="12808" max="12808" width="11.26953125" style="916" customWidth="1"/>
    <col min="12809" max="12809" width="7.26953125" style="916" customWidth="1"/>
    <col min="12810" max="12810" width="9.453125" style="916" customWidth="1"/>
    <col min="12811" max="12811" width="6.54296875" style="916" customWidth="1"/>
    <col min="12812" max="12812" width="11.453125" style="916" customWidth="1"/>
    <col min="12813" max="12813" width="7" style="916" customWidth="1"/>
    <col min="12814" max="12814" width="10.81640625" style="916" customWidth="1"/>
    <col min="12815" max="12815" width="11.26953125" style="916" customWidth="1"/>
    <col min="12816" max="13056" width="8.7265625" style="916"/>
    <col min="13057" max="13057" width="5.453125" style="916" customWidth="1"/>
    <col min="13058" max="13058" width="28.26953125" style="916" customWidth="1"/>
    <col min="13059" max="13059" width="10.7265625" style="916" customWidth="1"/>
    <col min="13060" max="13060" width="6.81640625" style="916" customWidth="1"/>
    <col min="13061" max="13061" width="8.7265625" style="916"/>
    <col min="13062" max="13062" width="12" style="916" customWidth="1"/>
    <col min="13063" max="13063" width="8.7265625" style="916"/>
    <col min="13064" max="13064" width="11.26953125" style="916" customWidth="1"/>
    <col min="13065" max="13065" width="7.26953125" style="916" customWidth="1"/>
    <col min="13066" max="13066" width="9.453125" style="916" customWidth="1"/>
    <col min="13067" max="13067" width="6.54296875" style="916" customWidth="1"/>
    <col min="13068" max="13068" width="11.453125" style="916" customWidth="1"/>
    <col min="13069" max="13069" width="7" style="916" customWidth="1"/>
    <col min="13070" max="13070" width="10.81640625" style="916" customWidth="1"/>
    <col min="13071" max="13071" width="11.26953125" style="916" customWidth="1"/>
    <col min="13072" max="13312" width="8.7265625" style="916"/>
    <col min="13313" max="13313" width="5.453125" style="916" customWidth="1"/>
    <col min="13314" max="13314" width="28.26953125" style="916" customWidth="1"/>
    <col min="13315" max="13315" width="10.7265625" style="916" customWidth="1"/>
    <col min="13316" max="13316" width="6.81640625" style="916" customWidth="1"/>
    <col min="13317" max="13317" width="8.7265625" style="916"/>
    <col min="13318" max="13318" width="12" style="916" customWidth="1"/>
    <col min="13319" max="13319" width="8.7265625" style="916"/>
    <col min="13320" max="13320" width="11.26953125" style="916" customWidth="1"/>
    <col min="13321" max="13321" width="7.26953125" style="916" customWidth="1"/>
    <col min="13322" max="13322" width="9.453125" style="916" customWidth="1"/>
    <col min="13323" max="13323" width="6.54296875" style="916" customWidth="1"/>
    <col min="13324" max="13324" width="11.453125" style="916" customWidth="1"/>
    <col min="13325" max="13325" width="7" style="916" customWidth="1"/>
    <col min="13326" max="13326" width="10.81640625" style="916" customWidth="1"/>
    <col min="13327" max="13327" width="11.26953125" style="916" customWidth="1"/>
    <col min="13328" max="13568" width="8.7265625" style="916"/>
    <col min="13569" max="13569" width="5.453125" style="916" customWidth="1"/>
    <col min="13570" max="13570" width="28.26953125" style="916" customWidth="1"/>
    <col min="13571" max="13571" width="10.7265625" style="916" customWidth="1"/>
    <col min="13572" max="13572" width="6.81640625" style="916" customWidth="1"/>
    <col min="13573" max="13573" width="8.7265625" style="916"/>
    <col min="13574" max="13574" width="12" style="916" customWidth="1"/>
    <col min="13575" max="13575" width="8.7265625" style="916"/>
    <col min="13576" max="13576" width="11.26953125" style="916" customWidth="1"/>
    <col min="13577" max="13577" width="7.26953125" style="916" customWidth="1"/>
    <col min="13578" max="13578" width="9.453125" style="916" customWidth="1"/>
    <col min="13579" max="13579" width="6.54296875" style="916" customWidth="1"/>
    <col min="13580" max="13580" width="11.453125" style="916" customWidth="1"/>
    <col min="13581" max="13581" width="7" style="916" customWidth="1"/>
    <col min="13582" max="13582" width="10.81640625" style="916" customWidth="1"/>
    <col min="13583" max="13583" width="11.26953125" style="916" customWidth="1"/>
    <col min="13584" max="13824" width="8.7265625" style="916"/>
    <col min="13825" max="13825" width="5.453125" style="916" customWidth="1"/>
    <col min="13826" max="13826" width="28.26953125" style="916" customWidth="1"/>
    <col min="13827" max="13827" width="10.7265625" style="916" customWidth="1"/>
    <col min="13828" max="13828" width="6.81640625" style="916" customWidth="1"/>
    <col min="13829" max="13829" width="8.7265625" style="916"/>
    <col min="13830" max="13830" width="12" style="916" customWidth="1"/>
    <col min="13831" max="13831" width="8.7265625" style="916"/>
    <col min="13832" max="13832" width="11.26953125" style="916" customWidth="1"/>
    <col min="13833" max="13833" width="7.26953125" style="916" customWidth="1"/>
    <col min="13834" max="13834" width="9.453125" style="916" customWidth="1"/>
    <col min="13835" max="13835" width="6.54296875" style="916" customWidth="1"/>
    <col min="13836" max="13836" width="11.453125" style="916" customWidth="1"/>
    <col min="13837" max="13837" width="7" style="916" customWidth="1"/>
    <col min="13838" max="13838" width="10.81640625" style="916" customWidth="1"/>
    <col min="13839" max="13839" width="11.26953125" style="916" customWidth="1"/>
    <col min="13840" max="14080" width="8.7265625" style="916"/>
    <col min="14081" max="14081" width="5.453125" style="916" customWidth="1"/>
    <col min="14082" max="14082" width="28.26953125" style="916" customWidth="1"/>
    <col min="14083" max="14083" width="10.7265625" style="916" customWidth="1"/>
    <col min="14084" max="14084" width="6.81640625" style="916" customWidth="1"/>
    <col min="14085" max="14085" width="8.7265625" style="916"/>
    <col min="14086" max="14086" width="12" style="916" customWidth="1"/>
    <col min="14087" max="14087" width="8.7265625" style="916"/>
    <col min="14088" max="14088" width="11.26953125" style="916" customWidth="1"/>
    <col min="14089" max="14089" width="7.26953125" style="916" customWidth="1"/>
    <col min="14090" max="14090" width="9.453125" style="916" customWidth="1"/>
    <col min="14091" max="14091" width="6.54296875" style="916" customWidth="1"/>
    <col min="14092" max="14092" width="11.453125" style="916" customWidth="1"/>
    <col min="14093" max="14093" width="7" style="916" customWidth="1"/>
    <col min="14094" max="14094" width="10.81640625" style="916" customWidth="1"/>
    <col min="14095" max="14095" width="11.26953125" style="916" customWidth="1"/>
    <col min="14096" max="14336" width="8.7265625" style="916"/>
    <col min="14337" max="14337" width="5.453125" style="916" customWidth="1"/>
    <col min="14338" max="14338" width="28.26953125" style="916" customWidth="1"/>
    <col min="14339" max="14339" width="10.7265625" style="916" customWidth="1"/>
    <col min="14340" max="14340" width="6.81640625" style="916" customWidth="1"/>
    <col min="14341" max="14341" width="8.7265625" style="916"/>
    <col min="14342" max="14342" width="12" style="916" customWidth="1"/>
    <col min="14343" max="14343" width="8.7265625" style="916"/>
    <col min="14344" max="14344" width="11.26953125" style="916" customWidth="1"/>
    <col min="14345" max="14345" width="7.26953125" style="916" customWidth="1"/>
    <col min="14346" max="14346" width="9.453125" style="916" customWidth="1"/>
    <col min="14347" max="14347" width="6.54296875" style="916" customWidth="1"/>
    <col min="14348" max="14348" width="11.453125" style="916" customWidth="1"/>
    <col min="14349" max="14349" width="7" style="916" customWidth="1"/>
    <col min="14350" max="14350" width="10.81640625" style="916" customWidth="1"/>
    <col min="14351" max="14351" width="11.26953125" style="916" customWidth="1"/>
    <col min="14352" max="14592" width="8.7265625" style="916"/>
    <col min="14593" max="14593" width="5.453125" style="916" customWidth="1"/>
    <col min="14594" max="14594" width="28.26953125" style="916" customWidth="1"/>
    <col min="14595" max="14595" width="10.7265625" style="916" customWidth="1"/>
    <col min="14596" max="14596" width="6.81640625" style="916" customWidth="1"/>
    <col min="14597" max="14597" width="8.7265625" style="916"/>
    <col min="14598" max="14598" width="12" style="916" customWidth="1"/>
    <col min="14599" max="14599" width="8.7265625" style="916"/>
    <col min="14600" max="14600" width="11.26953125" style="916" customWidth="1"/>
    <col min="14601" max="14601" width="7.26953125" style="916" customWidth="1"/>
    <col min="14602" max="14602" width="9.453125" style="916" customWidth="1"/>
    <col min="14603" max="14603" width="6.54296875" style="916" customWidth="1"/>
    <col min="14604" max="14604" width="11.453125" style="916" customWidth="1"/>
    <col min="14605" max="14605" width="7" style="916" customWidth="1"/>
    <col min="14606" max="14606" width="10.81640625" style="916" customWidth="1"/>
    <col min="14607" max="14607" width="11.26953125" style="916" customWidth="1"/>
    <col min="14608" max="14848" width="8.7265625" style="916"/>
    <col min="14849" max="14849" width="5.453125" style="916" customWidth="1"/>
    <col min="14850" max="14850" width="28.26953125" style="916" customWidth="1"/>
    <col min="14851" max="14851" width="10.7265625" style="916" customWidth="1"/>
    <col min="14852" max="14852" width="6.81640625" style="916" customWidth="1"/>
    <col min="14853" max="14853" width="8.7265625" style="916"/>
    <col min="14854" max="14854" width="12" style="916" customWidth="1"/>
    <col min="14855" max="14855" width="8.7265625" style="916"/>
    <col min="14856" max="14856" width="11.26953125" style="916" customWidth="1"/>
    <col min="14857" max="14857" width="7.26953125" style="916" customWidth="1"/>
    <col min="14858" max="14858" width="9.453125" style="916" customWidth="1"/>
    <col min="14859" max="14859" width="6.54296875" style="916" customWidth="1"/>
    <col min="14860" max="14860" width="11.453125" style="916" customWidth="1"/>
    <col min="14861" max="14861" width="7" style="916" customWidth="1"/>
    <col min="14862" max="14862" width="10.81640625" style="916" customWidth="1"/>
    <col min="14863" max="14863" width="11.26953125" style="916" customWidth="1"/>
    <col min="14864" max="15104" width="8.7265625" style="916"/>
    <col min="15105" max="15105" width="5.453125" style="916" customWidth="1"/>
    <col min="15106" max="15106" width="28.26953125" style="916" customWidth="1"/>
    <col min="15107" max="15107" width="10.7265625" style="916" customWidth="1"/>
    <col min="15108" max="15108" width="6.81640625" style="916" customWidth="1"/>
    <col min="15109" max="15109" width="8.7265625" style="916"/>
    <col min="15110" max="15110" width="12" style="916" customWidth="1"/>
    <col min="15111" max="15111" width="8.7265625" style="916"/>
    <col min="15112" max="15112" width="11.26953125" style="916" customWidth="1"/>
    <col min="15113" max="15113" width="7.26953125" style="916" customWidth="1"/>
    <col min="15114" max="15114" width="9.453125" style="916" customWidth="1"/>
    <col min="15115" max="15115" width="6.54296875" style="916" customWidth="1"/>
    <col min="15116" max="15116" width="11.453125" style="916" customWidth="1"/>
    <col min="15117" max="15117" width="7" style="916" customWidth="1"/>
    <col min="15118" max="15118" width="10.81640625" style="916" customWidth="1"/>
    <col min="15119" max="15119" width="11.26953125" style="916" customWidth="1"/>
    <col min="15120" max="15360" width="8.7265625" style="916"/>
    <col min="15361" max="15361" width="5.453125" style="916" customWidth="1"/>
    <col min="15362" max="15362" width="28.26953125" style="916" customWidth="1"/>
    <col min="15363" max="15363" width="10.7265625" style="916" customWidth="1"/>
    <col min="15364" max="15364" width="6.81640625" style="916" customWidth="1"/>
    <col min="15365" max="15365" width="8.7265625" style="916"/>
    <col min="15366" max="15366" width="12" style="916" customWidth="1"/>
    <col min="15367" max="15367" width="8.7265625" style="916"/>
    <col min="15368" max="15368" width="11.26953125" style="916" customWidth="1"/>
    <col min="15369" max="15369" width="7.26953125" style="916" customWidth="1"/>
    <col min="15370" max="15370" width="9.453125" style="916" customWidth="1"/>
    <col min="15371" max="15371" width="6.54296875" style="916" customWidth="1"/>
    <col min="15372" max="15372" width="11.453125" style="916" customWidth="1"/>
    <col min="15373" max="15373" width="7" style="916" customWidth="1"/>
    <col min="15374" max="15374" width="10.81640625" style="916" customWidth="1"/>
    <col min="15375" max="15375" width="11.26953125" style="916" customWidth="1"/>
    <col min="15376" max="15616" width="8.7265625" style="916"/>
    <col min="15617" max="15617" width="5.453125" style="916" customWidth="1"/>
    <col min="15618" max="15618" width="28.26953125" style="916" customWidth="1"/>
    <col min="15619" max="15619" width="10.7265625" style="916" customWidth="1"/>
    <col min="15620" max="15620" width="6.81640625" style="916" customWidth="1"/>
    <col min="15621" max="15621" width="8.7265625" style="916"/>
    <col min="15622" max="15622" width="12" style="916" customWidth="1"/>
    <col min="15623" max="15623" width="8.7265625" style="916"/>
    <col min="15624" max="15624" width="11.26953125" style="916" customWidth="1"/>
    <col min="15625" max="15625" width="7.26953125" style="916" customWidth="1"/>
    <col min="15626" max="15626" width="9.453125" style="916" customWidth="1"/>
    <col min="15627" max="15627" width="6.54296875" style="916" customWidth="1"/>
    <col min="15628" max="15628" width="11.453125" style="916" customWidth="1"/>
    <col min="15629" max="15629" width="7" style="916" customWidth="1"/>
    <col min="15630" max="15630" width="10.81640625" style="916" customWidth="1"/>
    <col min="15631" max="15631" width="11.26953125" style="916" customWidth="1"/>
    <col min="15632" max="15872" width="8.7265625" style="916"/>
    <col min="15873" max="15873" width="5.453125" style="916" customWidth="1"/>
    <col min="15874" max="15874" width="28.26953125" style="916" customWidth="1"/>
    <col min="15875" max="15875" width="10.7265625" style="916" customWidth="1"/>
    <col min="15876" max="15876" width="6.81640625" style="916" customWidth="1"/>
    <col min="15877" max="15877" width="8.7265625" style="916"/>
    <col min="15878" max="15878" width="12" style="916" customWidth="1"/>
    <col min="15879" max="15879" width="8.7265625" style="916"/>
    <col min="15880" max="15880" width="11.26953125" style="916" customWidth="1"/>
    <col min="15881" max="15881" width="7.26953125" style="916" customWidth="1"/>
    <col min="15882" max="15882" width="9.453125" style="916" customWidth="1"/>
    <col min="15883" max="15883" width="6.54296875" style="916" customWidth="1"/>
    <col min="15884" max="15884" width="11.453125" style="916" customWidth="1"/>
    <col min="15885" max="15885" width="7" style="916" customWidth="1"/>
    <col min="15886" max="15886" width="10.81640625" style="916" customWidth="1"/>
    <col min="15887" max="15887" width="11.26953125" style="916" customWidth="1"/>
    <col min="15888" max="16128" width="8.7265625" style="916"/>
    <col min="16129" max="16129" width="5.453125" style="916" customWidth="1"/>
    <col min="16130" max="16130" width="28.26953125" style="916" customWidth="1"/>
    <col min="16131" max="16131" width="10.7265625" style="916" customWidth="1"/>
    <col min="16132" max="16132" width="6.81640625" style="916" customWidth="1"/>
    <col min="16133" max="16133" width="8.7265625" style="916"/>
    <col min="16134" max="16134" width="12" style="916" customWidth="1"/>
    <col min="16135" max="16135" width="8.7265625" style="916"/>
    <col min="16136" max="16136" width="11.26953125" style="916" customWidth="1"/>
    <col min="16137" max="16137" width="7.26953125" style="916" customWidth="1"/>
    <col min="16138" max="16138" width="9.453125" style="916" customWidth="1"/>
    <col min="16139" max="16139" width="6.54296875" style="916" customWidth="1"/>
    <col min="16140" max="16140" width="11.453125" style="916" customWidth="1"/>
    <col min="16141" max="16141" width="7" style="916" customWidth="1"/>
    <col min="16142" max="16142" width="10.81640625" style="916" customWidth="1"/>
    <col min="16143" max="16143" width="11.26953125" style="916" customWidth="1"/>
    <col min="16144" max="16384" width="8.7265625" style="916"/>
  </cols>
  <sheetData>
    <row r="1" spans="1:14" ht="15" customHeight="1">
      <c r="A1" s="915" t="s">
        <v>2116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</row>
    <row r="2" spans="1:14" ht="15" customHeight="1">
      <c r="A2" s="1403" t="s">
        <v>0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1403"/>
      <c r="M2" s="1403"/>
      <c r="N2" s="1403"/>
    </row>
    <row r="3" spans="1:14" ht="15" customHeight="1">
      <c r="A3" s="1403" t="s">
        <v>1</v>
      </c>
      <c r="B3" s="1403"/>
      <c r="C3" s="1403"/>
      <c r="D3" s="1403"/>
      <c r="E3" s="1403"/>
      <c r="F3" s="1403"/>
      <c r="G3" s="1403"/>
      <c r="H3" s="1403"/>
      <c r="I3" s="1403"/>
      <c r="J3" s="1403"/>
      <c r="K3" s="1403"/>
      <c r="L3" s="1403"/>
      <c r="M3" s="1403"/>
      <c r="N3" s="1403"/>
    </row>
    <row r="4" spans="1:14" ht="15" customHeight="1">
      <c r="A4" s="917" t="s">
        <v>2117</v>
      </c>
      <c r="B4" s="917"/>
      <c r="C4" s="917"/>
      <c r="D4" s="917"/>
      <c r="E4" s="917"/>
      <c r="F4" s="917"/>
      <c r="G4" s="917"/>
      <c r="H4" s="917"/>
      <c r="I4" s="917"/>
      <c r="J4" s="917"/>
      <c r="K4" s="917"/>
      <c r="L4" s="917"/>
      <c r="M4" s="917"/>
      <c r="N4" s="917"/>
    </row>
    <row r="5" spans="1:14" ht="15" customHeight="1">
      <c r="A5" s="918" t="s">
        <v>1780</v>
      </c>
      <c r="B5" s="919"/>
      <c r="C5" s="920"/>
      <c r="D5" s="920"/>
      <c r="E5" s="921"/>
      <c r="F5" s="922" t="s">
        <v>110</v>
      </c>
      <c r="G5" s="923"/>
      <c r="H5" s="923"/>
      <c r="I5" s="923"/>
      <c r="J5" s="924"/>
      <c r="K5" s="919"/>
      <c r="L5" s="918" t="s">
        <v>1781</v>
      </c>
      <c r="M5" s="919"/>
      <c r="N5" s="925"/>
    </row>
    <row r="6" spans="1:14" ht="15" customHeight="1">
      <c r="A6" s="926" t="s">
        <v>2118</v>
      </c>
      <c r="B6" s="927"/>
      <c r="C6" s="928"/>
      <c r="D6" s="928"/>
      <c r="E6" s="929"/>
      <c r="F6" s="930" t="s">
        <v>7</v>
      </c>
      <c r="G6" s="930"/>
      <c r="H6" s="930" t="s">
        <v>1783</v>
      </c>
      <c r="I6" s="930"/>
      <c r="J6" s="930" t="s">
        <v>114</v>
      </c>
      <c r="K6" s="926"/>
      <c r="L6" s="926" t="s">
        <v>205</v>
      </c>
      <c r="M6" s="927"/>
      <c r="N6" s="931"/>
    </row>
    <row r="7" spans="1:14" ht="15" customHeight="1">
      <c r="A7" s="932" t="s">
        <v>1784</v>
      </c>
      <c r="B7" s="1413" t="s">
        <v>11</v>
      </c>
      <c r="C7" s="933"/>
      <c r="D7" s="1415" t="s">
        <v>13</v>
      </c>
      <c r="E7" s="1416"/>
      <c r="F7" s="934"/>
      <c r="G7" s="1419" t="s">
        <v>1785</v>
      </c>
      <c r="H7" s="1420"/>
      <c r="I7" s="1420"/>
      <c r="J7" s="1420"/>
      <c r="K7" s="1420"/>
      <c r="L7" s="1420"/>
      <c r="M7" s="1420"/>
      <c r="N7" s="1421"/>
    </row>
    <row r="8" spans="1:14" ht="15" customHeight="1">
      <c r="A8" s="935" t="s">
        <v>1786</v>
      </c>
      <c r="B8" s="1414"/>
      <c r="C8" s="936" t="s">
        <v>12</v>
      </c>
      <c r="D8" s="1417"/>
      <c r="E8" s="1418"/>
      <c r="F8" s="936" t="s">
        <v>14</v>
      </c>
      <c r="G8" s="1419" t="s">
        <v>16</v>
      </c>
      <c r="H8" s="1421"/>
      <c r="I8" s="1419" t="s">
        <v>17</v>
      </c>
      <c r="J8" s="1421"/>
      <c r="K8" s="1419" t="s">
        <v>18</v>
      </c>
      <c r="L8" s="1421"/>
      <c r="M8" s="1419" t="s">
        <v>1787</v>
      </c>
      <c r="N8" s="1421"/>
    </row>
    <row r="9" spans="1:14" ht="15" customHeight="1">
      <c r="A9" s="937"/>
      <c r="B9" s="1414"/>
      <c r="C9" s="938"/>
      <c r="D9" s="1417"/>
      <c r="E9" s="1418"/>
      <c r="F9" s="936"/>
      <c r="G9" s="934" t="s">
        <v>22</v>
      </c>
      <c r="H9" s="934" t="s">
        <v>122</v>
      </c>
      <c r="I9" s="934" t="s">
        <v>766</v>
      </c>
      <c r="J9" s="934" t="s">
        <v>21</v>
      </c>
      <c r="K9" s="939" t="s">
        <v>22</v>
      </c>
      <c r="L9" s="939" t="s">
        <v>21</v>
      </c>
      <c r="M9" s="939" t="s">
        <v>22</v>
      </c>
      <c r="N9" s="939" t="s">
        <v>21</v>
      </c>
    </row>
    <row r="10" spans="1:14" ht="15" customHeight="1">
      <c r="A10" s="940">
        <v>1</v>
      </c>
      <c r="B10" s="941" t="s">
        <v>2119</v>
      </c>
      <c r="C10" s="942">
        <v>250</v>
      </c>
      <c r="D10" s="943">
        <v>8</v>
      </c>
      <c r="E10" s="943" t="s">
        <v>131</v>
      </c>
      <c r="F10" s="942">
        <f>C10*D10</f>
        <v>2000</v>
      </c>
      <c r="G10" s="943">
        <v>3</v>
      </c>
      <c r="H10" s="942">
        <f>G10*C10</f>
        <v>750</v>
      </c>
      <c r="I10" s="943"/>
      <c r="J10" s="942"/>
      <c r="K10" s="943">
        <v>3</v>
      </c>
      <c r="L10" s="942">
        <f>SUM(K10*C10)</f>
        <v>750</v>
      </c>
      <c r="M10" s="943">
        <v>2</v>
      </c>
      <c r="N10" s="942">
        <f>C10*M10</f>
        <v>500</v>
      </c>
    </row>
    <row r="11" spans="1:14" ht="15" customHeight="1">
      <c r="A11" s="940">
        <v>2</v>
      </c>
      <c r="B11" s="944" t="s">
        <v>2120</v>
      </c>
      <c r="C11" s="942">
        <v>90</v>
      </c>
      <c r="D11" s="943">
        <v>8</v>
      </c>
      <c r="E11" s="943" t="s">
        <v>2121</v>
      </c>
      <c r="F11" s="942">
        <f>C11*D11</f>
        <v>720</v>
      </c>
      <c r="G11" s="943">
        <v>3</v>
      </c>
      <c r="H11" s="942">
        <f>SUM(G11*C11)</f>
        <v>270</v>
      </c>
      <c r="I11" s="943"/>
      <c r="J11" s="942"/>
      <c r="K11" s="943">
        <v>3</v>
      </c>
      <c r="L11" s="942">
        <f>SUM(K11*C11)</f>
        <v>270</v>
      </c>
      <c r="M11" s="943">
        <v>1</v>
      </c>
      <c r="N11" s="942">
        <v>170</v>
      </c>
    </row>
    <row r="12" spans="1:14" ht="15" customHeight="1">
      <c r="A12" s="940">
        <v>3</v>
      </c>
      <c r="B12" s="945" t="s">
        <v>2122</v>
      </c>
      <c r="C12" s="942">
        <v>50</v>
      </c>
      <c r="D12" s="943">
        <v>10</v>
      </c>
      <c r="E12" s="943" t="s">
        <v>128</v>
      </c>
      <c r="F12" s="942">
        <f t="shared" ref="F12:F28" si="0">C12*D12</f>
        <v>500</v>
      </c>
      <c r="G12" s="943">
        <v>6</v>
      </c>
      <c r="H12" s="942">
        <f>C12*G12</f>
        <v>300</v>
      </c>
      <c r="I12" s="943">
        <v>1</v>
      </c>
      <c r="J12" s="942">
        <f>C12*I12</f>
        <v>50</v>
      </c>
      <c r="K12" s="943">
        <v>1</v>
      </c>
      <c r="L12" s="942">
        <f>C12*K12</f>
        <v>50</v>
      </c>
      <c r="M12" s="943">
        <v>2</v>
      </c>
      <c r="N12" s="942">
        <f>M12*C12</f>
        <v>100</v>
      </c>
    </row>
    <row r="13" spans="1:14" ht="15" customHeight="1">
      <c r="A13" s="940">
        <v>4</v>
      </c>
      <c r="B13" s="945" t="s">
        <v>2123</v>
      </c>
      <c r="C13" s="942">
        <v>200</v>
      </c>
      <c r="D13" s="943">
        <v>1</v>
      </c>
      <c r="E13" s="943" t="s">
        <v>51</v>
      </c>
      <c r="F13" s="942">
        <f t="shared" si="0"/>
        <v>200</v>
      </c>
      <c r="G13" s="943">
        <v>1</v>
      </c>
      <c r="H13" s="942">
        <f>C13*G13</f>
        <v>200</v>
      </c>
      <c r="I13" s="943"/>
      <c r="J13" s="942"/>
      <c r="K13" s="943"/>
      <c r="L13" s="942"/>
      <c r="M13" s="943"/>
      <c r="N13" s="942"/>
    </row>
    <row r="14" spans="1:14" ht="15" customHeight="1">
      <c r="A14" s="940">
        <v>5</v>
      </c>
      <c r="B14" s="944" t="s">
        <v>2124</v>
      </c>
      <c r="C14" s="942">
        <v>200</v>
      </c>
      <c r="D14" s="943">
        <v>2</v>
      </c>
      <c r="E14" s="946" t="s">
        <v>2121</v>
      </c>
      <c r="F14" s="942">
        <v>200</v>
      </c>
      <c r="G14" s="943">
        <v>1</v>
      </c>
      <c r="H14" s="942">
        <v>200</v>
      </c>
      <c r="I14" s="943">
        <v>1</v>
      </c>
      <c r="J14" s="942">
        <v>200</v>
      </c>
      <c r="K14" s="943"/>
      <c r="L14" s="942"/>
      <c r="M14" s="943"/>
      <c r="N14" s="942"/>
    </row>
    <row r="15" spans="1:14" ht="15" customHeight="1">
      <c r="A15" s="940">
        <v>6</v>
      </c>
      <c r="B15" s="944" t="s">
        <v>2125</v>
      </c>
      <c r="C15" s="942">
        <v>200</v>
      </c>
      <c r="D15" s="943">
        <v>1</v>
      </c>
      <c r="E15" s="946" t="s">
        <v>51</v>
      </c>
      <c r="F15" s="942">
        <f t="shared" si="0"/>
        <v>200</v>
      </c>
      <c r="G15" s="943">
        <v>1</v>
      </c>
      <c r="H15" s="942">
        <v>200</v>
      </c>
      <c r="I15" s="943"/>
      <c r="J15" s="942"/>
      <c r="K15" s="943"/>
      <c r="L15" s="942"/>
      <c r="M15" s="943"/>
      <c r="N15" s="942"/>
    </row>
    <row r="16" spans="1:14" ht="15" customHeight="1">
      <c r="A16" s="940">
        <v>7</v>
      </c>
      <c r="B16" s="944" t="s">
        <v>2126</v>
      </c>
      <c r="C16" s="942">
        <v>80</v>
      </c>
      <c r="D16" s="943">
        <v>2</v>
      </c>
      <c r="E16" s="946" t="s">
        <v>30</v>
      </c>
      <c r="F16" s="942">
        <f t="shared" si="0"/>
        <v>160</v>
      </c>
      <c r="G16" s="943">
        <v>1</v>
      </c>
      <c r="H16" s="942">
        <v>80</v>
      </c>
      <c r="I16" s="943">
        <v>1</v>
      </c>
      <c r="J16" s="942">
        <v>80</v>
      </c>
      <c r="K16" s="943"/>
      <c r="L16" s="942"/>
      <c r="M16" s="943"/>
      <c r="N16" s="942"/>
    </row>
    <row r="17" spans="1:15" ht="15" customHeight="1">
      <c r="A17" s="940">
        <v>8</v>
      </c>
      <c r="B17" s="944" t="s">
        <v>2127</v>
      </c>
      <c r="C17" s="942">
        <v>80</v>
      </c>
      <c r="D17" s="943">
        <v>2</v>
      </c>
      <c r="E17" s="946" t="s">
        <v>30</v>
      </c>
      <c r="F17" s="942">
        <f t="shared" si="0"/>
        <v>160</v>
      </c>
      <c r="G17" s="943">
        <v>1</v>
      </c>
      <c r="H17" s="942">
        <v>80</v>
      </c>
      <c r="I17" s="943">
        <v>1</v>
      </c>
      <c r="J17" s="942">
        <v>80</v>
      </c>
      <c r="K17" s="943"/>
      <c r="L17" s="942"/>
      <c r="M17" s="943"/>
      <c r="N17" s="942"/>
    </row>
    <row r="18" spans="1:15" ht="21.5" customHeight="1">
      <c r="A18" s="940">
        <v>9</v>
      </c>
      <c r="B18" s="944" t="s">
        <v>2128</v>
      </c>
      <c r="C18" s="942">
        <v>200</v>
      </c>
      <c r="D18" s="943">
        <v>6</v>
      </c>
      <c r="E18" s="946" t="s">
        <v>679</v>
      </c>
      <c r="F18" s="942">
        <f t="shared" si="0"/>
        <v>1200</v>
      </c>
      <c r="G18" s="943">
        <v>2</v>
      </c>
      <c r="H18" s="942">
        <v>200</v>
      </c>
      <c r="I18" s="943"/>
      <c r="J18" s="942"/>
      <c r="K18" s="943">
        <v>2</v>
      </c>
      <c r="L18" s="942">
        <v>200</v>
      </c>
      <c r="M18" s="943">
        <v>2</v>
      </c>
      <c r="N18" s="942">
        <v>200</v>
      </c>
    </row>
    <row r="19" spans="1:15" ht="15" customHeight="1">
      <c r="A19" s="940">
        <v>10</v>
      </c>
      <c r="B19" s="944" t="s">
        <v>884</v>
      </c>
      <c r="C19" s="942">
        <v>480</v>
      </c>
      <c r="D19" s="943">
        <v>6</v>
      </c>
      <c r="E19" s="946" t="s">
        <v>148</v>
      </c>
      <c r="F19" s="942">
        <f t="shared" si="0"/>
        <v>2880</v>
      </c>
      <c r="G19" s="943">
        <v>2</v>
      </c>
      <c r="H19" s="947">
        <v>960</v>
      </c>
      <c r="I19" s="943"/>
      <c r="J19" s="947"/>
      <c r="K19" s="943">
        <v>2</v>
      </c>
      <c r="L19" s="947">
        <v>960</v>
      </c>
      <c r="M19" s="943">
        <v>2</v>
      </c>
      <c r="N19" s="947">
        <v>960</v>
      </c>
    </row>
    <row r="20" spans="1:15" ht="15" customHeight="1">
      <c r="A20" s="940">
        <v>11</v>
      </c>
      <c r="B20" s="944" t="s">
        <v>851</v>
      </c>
      <c r="C20" s="942">
        <v>900</v>
      </c>
      <c r="D20" s="943">
        <v>6</v>
      </c>
      <c r="E20" s="946" t="s">
        <v>144</v>
      </c>
      <c r="F20" s="942">
        <f t="shared" si="0"/>
        <v>5400</v>
      </c>
      <c r="G20" s="943">
        <v>2</v>
      </c>
      <c r="H20" s="947">
        <v>1800</v>
      </c>
      <c r="I20" s="943"/>
      <c r="J20" s="947"/>
      <c r="K20" s="943">
        <v>2</v>
      </c>
      <c r="L20" s="947">
        <v>1800</v>
      </c>
      <c r="M20" s="943">
        <v>2</v>
      </c>
      <c r="N20" s="947">
        <v>1800</v>
      </c>
    </row>
    <row r="21" spans="1:15" ht="15" customHeight="1">
      <c r="A21" s="940">
        <v>12</v>
      </c>
      <c r="B21" s="944" t="s">
        <v>2129</v>
      </c>
      <c r="C21" s="942">
        <v>400</v>
      </c>
      <c r="D21" s="943">
        <v>1</v>
      </c>
      <c r="E21" s="946" t="s">
        <v>51</v>
      </c>
      <c r="F21" s="942">
        <f t="shared" si="0"/>
        <v>400</v>
      </c>
      <c r="G21" s="943">
        <v>1</v>
      </c>
      <c r="H21" s="947">
        <v>400</v>
      </c>
      <c r="I21" s="943"/>
      <c r="J21" s="947"/>
      <c r="K21" s="943"/>
      <c r="L21" s="947"/>
      <c r="M21" s="943"/>
      <c r="N21" s="947"/>
    </row>
    <row r="22" spans="1:15" ht="15" customHeight="1">
      <c r="A22" s="940">
        <v>13</v>
      </c>
      <c r="B22" s="944" t="s">
        <v>670</v>
      </c>
      <c r="C22" s="942">
        <v>200</v>
      </c>
      <c r="D22" s="943">
        <v>4</v>
      </c>
      <c r="E22" s="946" t="s">
        <v>2121</v>
      </c>
      <c r="F22" s="942">
        <f t="shared" si="0"/>
        <v>800</v>
      </c>
      <c r="G22" s="943">
        <v>2</v>
      </c>
      <c r="H22" s="947">
        <v>400</v>
      </c>
      <c r="I22" s="943"/>
      <c r="J22" s="947"/>
      <c r="K22" s="943">
        <v>2</v>
      </c>
      <c r="L22" s="947">
        <v>400</v>
      </c>
      <c r="M22" s="943"/>
      <c r="N22" s="947"/>
    </row>
    <row r="23" spans="1:15" ht="15" customHeight="1">
      <c r="A23" s="940">
        <v>14</v>
      </c>
      <c r="B23" s="944" t="s">
        <v>2130</v>
      </c>
      <c r="C23" s="942">
        <v>100</v>
      </c>
      <c r="D23" s="943">
        <v>6</v>
      </c>
      <c r="E23" s="946" t="s">
        <v>171</v>
      </c>
      <c r="F23" s="942">
        <f t="shared" si="0"/>
        <v>600</v>
      </c>
      <c r="G23" s="943">
        <v>2</v>
      </c>
      <c r="H23" s="947">
        <v>200</v>
      </c>
      <c r="I23" s="943"/>
      <c r="J23" s="947"/>
      <c r="K23" s="943">
        <v>2</v>
      </c>
      <c r="L23" s="947">
        <v>200</v>
      </c>
      <c r="M23" s="943">
        <v>2</v>
      </c>
      <c r="N23" s="947">
        <v>200</v>
      </c>
    </row>
    <row r="24" spans="1:15" ht="15" customHeight="1">
      <c r="A24" s="940">
        <v>15</v>
      </c>
      <c r="B24" s="944" t="s">
        <v>229</v>
      </c>
      <c r="C24" s="942">
        <v>150</v>
      </c>
      <c r="D24" s="943">
        <v>4</v>
      </c>
      <c r="E24" s="946" t="s">
        <v>171</v>
      </c>
      <c r="F24" s="942">
        <f t="shared" si="0"/>
        <v>600</v>
      </c>
      <c r="G24" s="943">
        <v>2</v>
      </c>
      <c r="H24" s="947">
        <v>300</v>
      </c>
      <c r="I24" s="943"/>
      <c r="J24" s="947"/>
      <c r="K24" s="943">
        <v>2</v>
      </c>
      <c r="L24" s="947">
        <v>300</v>
      </c>
      <c r="M24" s="943"/>
      <c r="N24" s="947"/>
    </row>
    <row r="25" spans="1:15" ht="15" customHeight="1">
      <c r="A25" s="940">
        <v>16</v>
      </c>
      <c r="B25" s="945" t="s">
        <v>2131</v>
      </c>
      <c r="C25" s="942">
        <v>250</v>
      </c>
      <c r="D25" s="943">
        <v>6</v>
      </c>
      <c r="E25" s="943" t="s">
        <v>51</v>
      </c>
      <c r="F25" s="942">
        <f t="shared" si="0"/>
        <v>1500</v>
      </c>
      <c r="G25" s="943">
        <v>2</v>
      </c>
      <c r="H25" s="947">
        <v>500</v>
      </c>
      <c r="I25" s="943"/>
      <c r="J25" s="947"/>
      <c r="K25" s="943">
        <v>2</v>
      </c>
      <c r="L25" s="947">
        <v>500</v>
      </c>
      <c r="M25" s="943">
        <v>2</v>
      </c>
      <c r="N25" s="947">
        <v>500</v>
      </c>
    </row>
    <row r="26" spans="1:15" ht="15" customHeight="1">
      <c r="A26" s="940">
        <v>17</v>
      </c>
      <c r="B26" s="945" t="s">
        <v>2132</v>
      </c>
      <c r="C26" s="942">
        <v>600</v>
      </c>
      <c r="D26" s="943">
        <v>20</v>
      </c>
      <c r="E26" s="943" t="s">
        <v>135</v>
      </c>
      <c r="F26" s="948">
        <f t="shared" si="0"/>
        <v>12000</v>
      </c>
      <c r="G26" s="943">
        <v>10</v>
      </c>
      <c r="H26" s="947">
        <v>6000</v>
      </c>
      <c r="I26" s="943"/>
      <c r="J26" s="947"/>
      <c r="K26" s="943">
        <v>10</v>
      </c>
      <c r="L26" s="947">
        <v>6000</v>
      </c>
      <c r="M26" s="943"/>
      <c r="N26" s="947"/>
    </row>
    <row r="27" spans="1:15" ht="15" customHeight="1">
      <c r="A27" s="940">
        <v>18</v>
      </c>
      <c r="B27" s="945" t="s">
        <v>2133</v>
      </c>
      <c r="C27" s="942">
        <v>600</v>
      </c>
      <c r="D27" s="943">
        <v>20</v>
      </c>
      <c r="E27" s="943" t="s">
        <v>135</v>
      </c>
      <c r="F27" s="949">
        <f t="shared" si="0"/>
        <v>12000</v>
      </c>
      <c r="G27" s="943">
        <v>10</v>
      </c>
      <c r="H27" s="947">
        <v>6000</v>
      </c>
      <c r="I27" s="943"/>
      <c r="J27" s="947"/>
      <c r="K27" s="943">
        <v>10</v>
      </c>
      <c r="L27" s="947">
        <v>6000</v>
      </c>
      <c r="M27" s="943"/>
      <c r="N27" s="947"/>
    </row>
    <row r="28" spans="1:15" ht="15" customHeight="1">
      <c r="A28" s="940">
        <v>19</v>
      </c>
      <c r="B28" s="945" t="s">
        <v>2134</v>
      </c>
      <c r="C28" s="942">
        <v>600</v>
      </c>
      <c r="D28" s="943">
        <v>6</v>
      </c>
      <c r="E28" s="943" t="s">
        <v>135</v>
      </c>
      <c r="F28" s="949">
        <f t="shared" si="0"/>
        <v>3600</v>
      </c>
      <c r="G28" s="943">
        <v>2</v>
      </c>
      <c r="H28" s="947">
        <v>1200</v>
      </c>
      <c r="I28" s="943"/>
      <c r="J28" s="947"/>
      <c r="K28" s="943">
        <v>2</v>
      </c>
      <c r="L28" s="947">
        <v>1200</v>
      </c>
      <c r="M28" s="943">
        <v>2</v>
      </c>
      <c r="N28" s="947">
        <v>1200</v>
      </c>
    </row>
    <row r="29" spans="1:15" ht="15" customHeight="1">
      <c r="A29" s="940">
        <v>20</v>
      </c>
      <c r="B29" s="950" t="s">
        <v>2135</v>
      </c>
      <c r="C29" s="942">
        <v>200</v>
      </c>
      <c r="D29" s="943">
        <v>5</v>
      </c>
      <c r="E29" s="943" t="s">
        <v>1060</v>
      </c>
      <c r="F29" s="942">
        <f>C29*D29</f>
        <v>1000</v>
      </c>
      <c r="G29" s="943">
        <v>2</v>
      </c>
      <c r="H29" s="947">
        <v>400</v>
      </c>
      <c r="I29" s="943"/>
      <c r="J29" s="947"/>
      <c r="K29" s="943">
        <v>2</v>
      </c>
      <c r="L29" s="947">
        <v>400</v>
      </c>
      <c r="M29" s="943">
        <v>1</v>
      </c>
      <c r="N29" s="947">
        <v>200</v>
      </c>
    </row>
    <row r="30" spans="1:15" ht="15" customHeight="1">
      <c r="A30" s="940">
        <v>21</v>
      </c>
      <c r="B30" s="950" t="s">
        <v>2136</v>
      </c>
      <c r="C30" s="942">
        <v>15</v>
      </c>
      <c r="D30" s="943">
        <v>10</v>
      </c>
      <c r="E30" s="943" t="s">
        <v>30</v>
      </c>
      <c r="F30" s="942">
        <f>C30*D30</f>
        <v>150</v>
      </c>
      <c r="G30" s="943">
        <v>5</v>
      </c>
      <c r="H30" s="947">
        <v>75</v>
      </c>
      <c r="I30" s="943"/>
      <c r="J30" s="947"/>
      <c r="K30" s="943">
        <v>5</v>
      </c>
      <c r="L30" s="947">
        <v>75</v>
      </c>
      <c r="M30" s="943"/>
      <c r="N30" s="947"/>
    </row>
    <row r="31" spans="1:15" ht="15" customHeight="1">
      <c r="A31" s="940">
        <v>22</v>
      </c>
      <c r="B31" s="950" t="s">
        <v>909</v>
      </c>
      <c r="C31" s="942">
        <v>200</v>
      </c>
      <c r="D31" s="943">
        <v>12</v>
      </c>
      <c r="E31" s="943" t="s">
        <v>769</v>
      </c>
      <c r="F31" s="942">
        <f>C31*D31</f>
        <v>2400</v>
      </c>
      <c r="G31" s="943">
        <v>6</v>
      </c>
      <c r="H31" s="947">
        <v>1200</v>
      </c>
      <c r="I31" s="943"/>
      <c r="J31" s="947"/>
      <c r="K31" s="943">
        <v>6</v>
      </c>
      <c r="L31" s="947">
        <v>1200</v>
      </c>
      <c r="M31" s="943"/>
      <c r="N31" s="947"/>
    </row>
    <row r="32" spans="1:15" ht="15" customHeight="1">
      <c r="A32" s="951"/>
      <c r="B32" s="951" t="s">
        <v>195</v>
      </c>
      <c r="C32" s="952"/>
      <c r="D32" s="953">
        <f>SUM(D10:D31)</f>
        <v>146</v>
      </c>
      <c r="E32" s="953"/>
      <c r="F32" s="954">
        <f t="shared" ref="F32:M32" si="1">SUM(F10:F31)</f>
        <v>48670</v>
      </c>
      <c r="G32" s="953">
        <f t="shared" si="1"/>
        <v>67</v>
      </c>
      <c r="H32" s="955">
        <f t="shared" si="1"/>
        <v>21715</v>
      </c>
      <c r="I32" s="953">
        <f t="shared" si="1"/>
        <v>4</v>
      </c>
      <c r="J32" s="955">
        <f t="shared" si="1"/>
        <v>410</v>
      </c>
      <c r="K32" s="953">
        <f t="shared" si="1"/>
        <v>56</v>
      </c>
      <c r="L32" s="955">
        <f>SUM(L10:L31)</f>
        <v>20305</v>
      </c>
      <c r="M32" s="953">
        <f t="shared" si="1"/>
        <v>18</v>
      </c>
      <c r="N32" s="955">
        <f>SUM(N10:N31)</f>
        <v>5830</v>
      </c>
      <c r="O32" s="956"/>
    </row>
    <row r="33" spans="1:15" ht="15" customHeight="1">
      <c r="A33" s="957"/>
      <c r="B33" s="958"/>
      <c r="C33" s="959"/>
      <c r="D33" s="958"/>
      <c r="E33" s="958"/>
      <c r="F33" s="960"/>
      <c r="G33" s="958"/>
      <c r="H33" s="959"/>
      <c r="I33" s="958"/>
      <c r="J33" s="959"/>
      <c r="K33" s="958"/>
      <c r="L33" s="959"/>
      <c r="M33" s="958"/>
      <c r="N33" s="959"/>
      <c r="O33" s="956"/>
    </row>
    <row r="34" spans="1:15" ht="15" customHeight="1">
      <c r="A34" s="957"/>
      <c r="B34" s="958"/>
      <c r="C34" s="959"/>
      <c r="D34" s="958"/>
      <c r="E34" s="958"/>
      <c r="F34" s="960"/>
      <c r="G34" s="958"/>
      <c r="H34" s="959"/>
      <c r="I34" s="958"/>
      <c r="J34" s="959"/>
      <c r="K34" s="958"/>
      <c r="L34" s="959"/>
      <c r="M34" s="958"/>
      <c r="N34" s="959"/>
      <c r="O34" s="956"/>
    </row>
    <row r="35" spans="1:15" ht="15" customHeight="1">
      <c r="A35" s="957"/>
      <c r="B35" s="958"/>
      <c r="C35" s="959"/>
      <c r="D35" s="958"/>
      <c r="E35" s="958"/>
      <c r="F35" s="960"/>
      <c r="G35" s="958"/>
      <c r="H35" s="959"/>
      <c r="I35" s="958"/>
      <c r="J35" s="959"/>
      <c r="K35" s="958"/>
      <c r="L35" s="959"/>
      <c r="M35" s="958"/>
      <c r="N35" s="959"/>
      <c r="O35" s="956"/>
    </row>
    <row r="36" spans="1:15" ht="15" customHeight="1">
      <c r="A36" s="915" t="s">
        <v>2116</v>
      </c>
      <c r="B36" s="915"/>
      <c r="C36" s="915"/>
      <c r="D36" s="915"/>
      <c r="E36" s="915"/>
      <c r="F36" s="915"/>
      <c r="G36" s="915"/>
      <c r="H36" s="915"/>
      <c r="I36" s="915"/>
      <c r="J36" s="915"/>
      <c r="K36" s="915"/>
      <c r="L36" s="915"/>
      <c r="M36" s="915"/>
      <c r="N36" s="915"/>
      <c r="O36" s="956"/>
    </row>
    <row r="37" spans="1:15" ht="15" customHeight="1">
      <c r="A37" s="1403" t="s">
        <v>0</v>
      </c>
      <c r="B37" s="1403"/>
      <c r="C37" s="1403"/>
      <c r="D37" s="1403"/>
      <c r="E37" s="1403"/>
      <c r="F37" s="1403"/>
      <c r="G37" s="1403"/>
      <c r="H37" s="1403"/>
      <c r="I37" s="1403"/>
      <c r="J37" s="1403"/>
      <c r="K37" s="1403"/>
      <c r="L37" s="1403"/>
      <c r="M37" s="1403"/>
      <c r="N37" s="1403"/>
      <c r="O37" s="956"/>
    </row>
    <row r="38" spans="1:15" ht="15" customHeight="1">
      <c r="A38" s="1403" t="s">
        <v>1</v>
      </c>
      <c r="B38" s="1403"/>
      <c r="C38" s="1403"/>
      <c r="D38" s="1403"/>
      <c r="E38" s="1403"/>
      <c r="F38" s="1403"/>
      <c r="G38" s="1403"/>
      <c r="H38" s="1403"/>
      <c r="I38" s="1403"/>
      <c r="J38" s="1403"/>
      <c r="K38" s="1403"/>
      <c r="L38" s="1403"/>
      <c r="M38" s="1403"/>
      <c r="N38" s="1403"/>
      <c r="O38" s="956"/>
    </row>
    <row r="39" spans="1:15" ht="15" customHeight="1">
      <c r="A39" s="917" t="s">
        <v>2117</v>
      </c>
      <c r="B39" s="917"/>
      <c r="C39" s="917"/>
      <c r="D39" s="917"/>
      <c r="E39" s="917"/>
      <c r="F39" s="917"/>
      <c r="G39" s="917"/>
      <c r="H39" s="917"/>
      <c r="I39" s="917"/>
      <c r="J39" s="917"/>
      <c r="K39" s="917"/>
      <c r="L39" s="917"/>
      <c r="M39" s="917"/>
      <c r="N39" s="917"/>
    </row>
    <row r="40" spans="1:15" ht="15" customHeight="1">
      <c r="A40" s="918" t="s">
        <v>1780</v>
      </c>
      <c r="B40" s="919"/>
      <c r="C40" s="920"/>
      <c r="D40" s="920"/>
      <c r="E40" s="921"/>
      <c r="F40" s="922" t="s">
        <v>110</v>
      </c>
      <c r="G40" s="923"/>
      <c r="H40" s="923"/>
      <c r="I40" s="923"/>
      <c r="J40" s="924"/>
      <c r="K40" s="919"/>
      <c r="L40" s="918" t="s">
        <v>1795</v>
      </c>
      <c r="M40" s="919"/>
      <c r="N40" s="925"/>
    </row>
    <row r="41" spans="1:15" ht="15" customHeight="1">
      <c r="A41" s="926" t="s">
        <v>2118</v>
      </c>
      <c r="B41" s="927"/>
      <c r="C41" s="928"/>
      <c r="D41" s="928"/>
      <c r="E41" s="929"/>
      <c r="F41" s="930" t="s">
        <v>7</v>
      </c>
      <c r="G41" s="930"/>
      <c r="H41" s="930" t="s">
        <v>1783</v>
      </c>
      <c r="I41" s="930"/>
      <c r="J41" s="930" t="s">
        <v>114</v>
      </c>
      <c r="K41" s="926"/>
      <c r="L41" s="926" t="s">
        <v>205</v>
      </c>
      <c r="M41" s="927"/>
      <c r="N41" s="931"/>
    </row>
    <row r="42" spans="1:15" ht="15" customHeight="1">
      <c r="A42" s="961" t="s">
        <v>1784</v>
      </c>
      <c r="B42" s="1404" t="s">
        <v>11</v>
      </c>
      <c r="C42" s="962"/>
      <c r="D42" s="1406" t="s">
        <v>13</v>
      </c>
      <c r="E42" s="1407"/>
      <c r="F42" s="963"/>
      <c r="G42" s="1410" t="s">
        <v>1785</v>
      </c>
      <c r="H42" s="1411"/>
      <c r="I42" s="1411"/>
      <c r="J42" s="1411"/>
      <c r="K42" s="1411"/>
      <c r="L42" s="1411"/>
      <c r="M42" s="1411"/>
      <c r="N42" s="1412"/>
    </row>
    <row r="43" spans="1:15" ht="15" customHeight="1">
      <c r="A43" s="964" t="s">
        <v>1786</v>
      </c>
      <c r="B43" s="1405"/>
      <c r="C43" s="965" t="s">
        <v>12</v>
      </c>
      <c r="D43" s="1408"/>
      <c r="E43" s="1409"/>
      <c r="F43" s="966" t="s">
        <v>14</v>
      </c>
      <c r="G43" s="1410" t="s">
        <v>16</v>
      </c>
      <c r="H43" s="1412"/>
      <c r="I43" s="1410" t="s">
        <v>17</v>
      </c>
      <c r="J43" s="1412"/>
      <c r="K43" s="1410" t="s">
        <v>18</v>
      </c>
      <c r="L43" s="1412"/>
      <c r="M43" s="1410" t="s">
        <v>1787</v>
      </c>
      <c r="N43" s="1412"/>
    </row>
    <row r="44" spans="1:15" ht="15" customHeight="1">
      <c r="A44" s="967"/>
      <c r="B44" s="1405"/>
      <c r="C44" s="965"/>
      <c r="D44" s="1408"/>
      <c r="E44" s="1409"/>
      <c r="F44" s="966"/>
      <c r="G44" s="963" t="s">
        <v>22</v>
      </c>
      <c r="H44" s="963" t="s">
        <v>122</v>
      </c>
      <c r="I44" s="963" t="s">
        <v>766</v>
      </c>
      <c r="J44" s="963" t="s">
        <v>21</v>
      </c>
      <c r="K44" s="968" t="s">
        <v>22</v>
      </c>
      <c r="L44" s="968" t="s">
        <v>21</v>
      </c>
      <c r="M44" s="968" t="s">
        <v>22</v>
      </c>
      <c r="N44" s="968" t="s">
        <v>21</v>
      </c>
    </row>
    <row r="45" spans="1:15" ht="15" customHeight="1">
      <c r="A45" s="967">
        <v>23</v>
      </c>
      <c r="B45" s="969" t="s">
        <v>2137</v>
      </c>
      <c r="C45" s="970">
        <v>560</v>
      </c>
      <c r="D45" s="971">
        <v>10</v>
      </c>
      <c r="E45" s="972"/>
      <c r="F45" s="973">
        <f t="shared" ref="F45:F51" si="2">C45*D45</f>
        <v>5600</v>
      </c>
      <c r="G45" s="963">
        <v>5</v>
      </c>
      <c r="H45" s="974">
        <v>2800</v>
      </c>
      <c r="I45" s="963">
        <v>5</v>
      </c>
      <c r="J45" s="975">
        <v>2800</v>
      </c>
      <c r="K45" s="968"/>
      <c r="L45" s="968"/>
      <c r="M45" s="968"/>
      <c r="N45" s="968"/>
    </row>
    <row r="46" spans="1:15" ht="15" customHeight="1">
      <c r="A46" s="940">
        <v>23</v>
      </c>
      <c r="B46" s="976" t="s">
        <v>2138</v>
      </c>
      <c r="C46" s="942">
        <v>560</v>
      </c>
      <c r="D46" s="977">
        <v>6</v>
      </c>
      <c r="E46" s="943" t="s">
        <v>51</v>
      </c>
      <c r="F46" s="942">
        <f t="shared" si="2"/>
        <v>3360</v>
      </c>
      <c r="G46" s="943">
        <v>3</v>
      </c>
      <c r="H46" s="948">
        <f t="shared" ref="H46:H51" si="3">C46*G46</f>
        <v>1680</v>
      </c>
      <c r="I46" s="977"/>
      <c r="J46" s="942"/>
      <c r="K46" s="977"/>
      <c r="L46" s="942"/>
      <c r="M46" s="943">
        <v>3</v>
      </c>
      <c r="N46" s="942">
        <f>M46*C46</f>
        <v>1680</v>
      </c>
    </row>
    <row r="47" spans="1:15" ht="15" customHeight="1">
      <c r="A47" s="940">
        <v>24</v>
      </c>
      <c r="B47" s="969" t="s">
        <v>2139</v>
      </c>
      <c r="C47" s="942">
        <v>4900</v>
      </c>
      <c r="D47" s="977">
        <v>3</v>
      </c>
      <c r="E47" s="943" t="s">
        <v>1149</v>
      </c>
      <c r="F47" s="942">
        <f t="shared" si="2"/>
        <v>14700</v>
      </c>
      <c r="G47" s="943">
        <v>2</v>
      </c>
      <c r="H47" s="948">
        <f t="shared" si="3"/>
        <v>9800</v>
      </c>
      <c r="I47" s="943">
        <v>1</v>
      </c>
      <c r="J47" s="942">
        <v>4900</v>
      </c>
      <c r="K47" s="977"/>
      <c r="L47" s="942"/>
      <c r="M47" s="943"/>
      <c r="N47" s="942"/>
    </row>
    <row r="48" spans="1:15" ht="15" customHeight="1">
      <c r="A48" s="940">
        <v>25</v>
      </c>
      <c r="B48" s="969" t="s">
        <v>271</v>
      </c>
      <c r="C48" s="942">
        <v>150</v>
      </c>
      <c r="D48" s="977">
        <v>3</v>
      </c>
      <c r="E48" s="943" t="s">
        <v>30</v>
      </c>
      <c r="F48" s="942">
        <f t="shared" si="2"/>
        <v>450</v>
      </c>
      <c r="G48" s="943">
        <v>3</v>
      </c>
      <c r="H48" s="948">
        <f t="shared" si="3"/>
        <v>450</v>
      </c>
      <c r="I48" s="943"/>
      <c r="J48" s="942"/>
      <c r="K48" s="977"/>
      <c r="L48" s="942"/>
      <c r="M48" s="943">
        <v>3</v>
      </c>
      <c r="N48" s="942">
        <f>C48*M48</f>
        <v>450</v>
      </c>
    </row>
    <row r="49" spans="1:14" ht="15" customHeight="1">
      <c r="A49" s="940">
        <v>26</v>
      </c>
      <c r="B49" s="978" t="s">
        <v>2140</v>
      </c>
      <c r="C49" s="942">
        <v>25000</v>
      </c>
      <c r="D49" s="977">
        <v>1</v>
      </c>
      <c r="E49" s="979" t="s">
        <v>194</v>
      </c>
      <c r="F49" s="942">
        <f t="shared" si="2"/>
        <v>25000</v>
      </c>
      <c r="G49" s="943">
        <v>1</v>
      </c>
      <c r="H49" s="948">
        <f t="shared" si="3"/>
        <v>25000</v>
      </c>
      <c r="I49" s="943"/>
      <c r="J49" s="942"/>
      <c r="K49" s="977"/>
      <c r="L49" s="942"/>
      <c r="M49" s="943"/>
      <c r="N49" s="942"/>
    </row>
    <row r="50" spans="1:14" ht="15" customHeight="1">
      <c r="A50" s="940">
        <v>27</v>
      </c>
      <c r="B50" s="978" t="s">
        <v>696</v>
      </c>
      <c r="C50" s="942">
        <v>30000</v>
      </c>
      <c r="D50" s="977">
        <v>1</v>
      </c>
      <c r="E50" s="979" t="s">
        <v>36</v>
      </c>
      <c r="F50" s="942">
        <f t="shared" si="2"/>
        <v>30000</v>
      </c>
      <c r="G50" s="943">
        <v>1</v>
      </c>
      <c r="H50" s="948">
        <f t="shared" si="3"/>
        <v>30000</v>
      </c>
      <c r="I50" s="943"/>
      <c r="J50" s="942"/>
      <c r="K50" s="977"/>
      <c r="L50" s="942"/>
      <c r="M50" s="943">
        <v>1</v>
      </c>
      <c r="N50" s="942">
        <v>55</v>
      </c>
    </row>
    <row r="51" spans="1:14" ht="15" customHeight="1">
      <c r="A51" s="940">
        <v>28</v>
      </c>
      <c r="B51" s="978" t="s">
        <v>2141</v>
      </c>
      <c r="C51" s="942">
        <v>15</v>
      </c>
      <c r="D51" s="977">
        <v>12</v>
      </c>
      <c r="E51" s="979" t="s">
        <v>128</v>
      </c>
      <c r="F51" s="942">
        <f t="shared" si="2"/>
        <v>180</v>
      </c>
      <c r="G51" s="943">
        <v>6</v>
      </c>
      <c r="H51" s="948">
        <f t="shared" si="3"/>
        <v>90</v>
      </c>
      <c r="I51" s="943">
        <v>6</v>
      </c>
      <c r="J51" s="942">
        <v>90</v>
      </c>
      <c r="K51" s="977"/>
      <c r="L51" s="942"/>
      <c r="M51" s="943">
        <v>25</v>
      </c>
      <c r="N51" s="942">
        <v>375</v>
      </c>
    </row>
    <row r="52" spans="1:14" ht="15" customHeight="1">
      <c r="A52" s="940">
        <v>29</v>
      </c>
      <c r="B52" s="980" t="s">
        <v>889</v>
      </c>
      <c r="C52" s="942">
        <v>40</v>
      </c>
      <c r="D52" s="977">
        <v>6</v>
      </c>
      <c r="E52" s="979" t="s">
        <v>30</v>
      </c>
      <c r="F52" s="942">
        <v>240</v>
      </c>
      <c r="G52" s="943">
        <v>2</v>
      </c>
      <c r="H52" s="948">
        <v>80</v>
      </c>
      <c r="I52" s="943">
        <v>2</v>
      </c>
      <c r="J52" s="942">
        <v>80</v>
      </c>
      <c r="K52" s="977"/>
      <c r="L52" s="942"/>
      <c r="M52" s="943">
        <v>2</v>
      </c>
      <c r="N52" s="942">
        <v>80</v>
      </c>
    </row>
    <row r="53" spans="1:14" ht="15" customHeight="1">
      <c r="A53" s="940">
        <v>30</v>
      </c>
      <c r="B53" s="981" t="s">
        <v>2142</v>
      </c>
      <c r="C53" s="942">
        <v>80</v>
      </c>
      <c r="D53" s="977">
        <v>10</v>
      </c>
      <c r="E53" s="946" t="s">
        <v>171</v>
      </c>
      <c r="F53" s="942">
        <f>C53*D53</f>
        <v>800</v>
      </c>
      <c r="G53" s="943">
        <v>5</v>
      </c>
      <c r="H53" s="948">
        <f t="shared" ref="H53:H60" si="4">C53*G53</f>
        <v>400</v>
      </c>
      <c r="I53" s="943">
        <v>5</v>
      </c>
      <c r="J53" s="942">
        <v>400</v>
      </c>
      <c r="K53" s="977"/>
      <c r="L53" s="942"/>
      <c r="M53" s="943">
        <v>1</v>
      </c>
      <c r="N53" s="942">
        <v>4500</v>
      </c>
    </row>
    <row r="54" spans="1:14" ht="15" customHeight="1">
      <c r="A54" s="940">
        <v>31</v>
      </c>
      <c r="B54" s="981" t="s">
        <v>412</v>
      </c>
      <c r="C54" s="942">
        <v>150</v>
      </c>
      <c r="D54" s="977">
        <v>3</v>
      </c>
      <c r="E54" s="946" t="s">
        <v>148</v>
      </c>
      <c r="F54" s="942">
        <f>C54*D54</f>
        <v>450</v>
      </c>
      <c r="G54" s="943">
        <v>1</v>
      </c>
      <c r="H54" s="948">
        <f t="shared" si="4"/>
        <v>150</v>
      </c>
      <c r="I54" s="943">
        <v>1</v>
      </c>
      <c r="J54" s="942">
        <v>150</v>
      </c>
      <c r="K54" s="977"/>
      <c r="L54" s="942"/>
      <c r="M54" s="943">
        <v>1</v>
      </c>
      <c r="N54" s="942">
        <v>150</v>
      </c>
    </row>
    <row r="55" spans="1:14" ht="15" customHeight="1">
      <c r="A55" s="940">
        <v>32</v>
      </c>
      <c r="B55" s="969" t="s">
        <v>272</v>
      </c>
      <c r="C55" s="942">
        <v>150</v>
      </c>
      <c r="D55" s="977">
        <v>2</v>
      </c>
      <c r="E55" s="943" t="s">
        <v>30</v>
      </c>
      <c r="F55" s="942">
        <f>C55*D55</f>
        <v>300</v>
      </c>
      <c r="G55" s="943">
        <v>2</v>
      </c>
      <c r="H55" s="948">
        <f t="shared" si="4"/>
        <v>300</v>
      </c>
      <c r="I55" s="943"/>
      <c r="J55" s="942"/>
      <c r="K55" s="977"/>
      <c r="L55" s="942"/>
      <c r="M55" s="943">
        <v>1</v>
      </c>
      <c r="N55" s="942">
        <v>1000</v>
      </c>
    </row>
    <row r="56" spans="1:14" ht="15" customHeight="1">
      <c r="A56" s="940">
        <v>33</v>
      </c>
      <c r="B56" s="969" t="s">
        <v>677</v>
      </c>
      <c r="C56" s="942">
        <v>100</v>
      </c>
      <c r="D56" s="977">
        <v>3</v>
      </c>
      <c r="E56" s="943" t="s">
        <v>30</v>
      </c>
      <c r="F56" s="942">
        <v>300</v>
      </c>
      <c r="G56" s="943">
        <v>3</v>
      </c>
      <c r="H56" s="948">
        <f t="shared" si="4"/>
        <v>300</v>
      </c>
      <c r="I56" s="943"/>
      <c r="J56" s="942"/>
      <c r="K56" s="977"/>
      <c r="L56" s="942"/>
      <c r="M56" s="943">
        <v>2</v>
      </c>
      <c r="N56" s="942">
        <v>1000</v>
      </c>
    </row>
    <row r="57" spans="1:14" ht="15" customHeight="1">
      <c r="A57" s="940">
        <v>34</v>
      </c>
      <c r="B57" s="981" t="s">
        <v>2143</v>
      </c>
      <c r="C57" s="942">
        <v>45</v>
      </c>
      <c r="D57" s="977">
        <v>12</v>
      </c>
      <c r="E57" s="946" t="s">
        <v>30</v>
      </c>
      <c r="F57" s="942">
        <v>540</v>
      </c>
      <c r="G57" s="943">
        <v>6</v>
      </c>
      <c r="H57" s="948">
        <f t="shared" si="4"/>
        <v>270</v>
      </c>
      <c r="I57" s="943">
        <v>6</v>
      </c>
      <c r="J57" s="942">
        <v>270</v>
      </c>
      <c r="K57" s="977"/>
      <c r="L57" s="942"/>
      <c r="M57" s="943">
        <v>1</v>
      </c>
      <c r="N57" s="942">
        <v>500</v>
      </c>
    </row>
    <row r="58" spans="1:14" ht="15" customHeight="1">
      <c r="A58" s="940">
        <v>35</v>
      </c>
      <c r="B58" s="981" t="s">
        <v>2144</v>
      </c>
      <c r="C58" s="942">
        <v>45</v>
      </c>
      <c r="D58" s="982">
        <v>12</v>
      </c>
      <c r="E58" s="946" t="s">
        <v>30</v>
      </c>
      <c r="F58" s="942">
        <v>540</v>
      </c>
      <c r="G58" s="983">
        <v>6</v>
      </c>
      <c r="H58" s="942">
        <f t="shared" si="4"/>
        <v>270</v>
      </c>
      <c r="I58" s="983">
        <v>7</v>
      </c>
      <c r="J58" s="942">
        <v>270</v>
      </c>
      <c r="K58" s="982"/>
      <c r="L58" s="952"/>
      <c r="M58" s="983"/>
      <c r="N58" s="952"/>
    </row>
    <row r="59" spans="1:14" ht="15" customHeight="1">
      <c r="A59" s="940">
        <v>36</v>
      </c>
      <c r="B59" s="984" t="s">
        <v>2145</v>
      </c>
      <c r="C59" s="942">
        <v>450</v>
      </c>
      <c r="D59" s="982">
        <v>3</v>
      </c>
      <c r="E59" s="983" t="s">
        <v>30</v>
      </c>
      <c r="F59" s="942">
        <v>1350</v>
      </c>
      <c r="G59" s="983">
        <v>3</v>
      </c>
      <c r="H59" s="942">
        <f t="shared" si="4"/>
        <v>1350</v>
      </c>
      <c r="I59" s="983"/>
      <c r="J59" s="952"/>
      <c r="K59" s="982"/>
      <c r="L59" s="952"/>
      <c r="M59" s="983"/>
      <c r="N59" s="952"/>
    </row>
    <row r="60" spans="1:14" ht="15" customHeight="1">
      <c r="A60" s="940">
        <v>37</v>
      </c>
      <c r="B60" s="969" t="s">
        <v>2146</v>
      </c>
      <c r="C60" s="942">
        <v>600</v>
      </c>
      <c r="D60" s="982">
        <v>3</v>
      </c>
      <c r="E60" s="983" t="s">
        <v>2147</v>
      </c>
      <c r="F60" s="942">
        <v>1800</v>
      </c>
      <c r="G60" s="983">
        <v>1</v>
      </c>
      <c r="H60" s="942">
        <f t="shared" si="4"/>
        <v>600</v>
      </c>
      <c r="I60" s="983">
        <v>1</v>
      </c>
      <c r="J60" s="942">
        <v>600</v>
      </c>
      <c r="K60" s="982"/>
      <c r="L60" s="952"/>
      <c r="M60" s="983">
        <v>1</v>
      </c>
      <c r="N60" s="942">
        <v>600</v>
      </c>
    </row>
    <row r="61" spans="1:14" ht="15" customHeight="1">
      <c r="A61" s="951"/>
      <c r="B61" s="985" t="s">
        <v>195</v>
      </c>
      <c r="C61" s="942">
        <f>SUM(C45:C60)</f>
        <v>62845</v>
      </c>
      <c r="D61" s="953">
        <f>SUM(D46:D60)</f>
        <v>80</v>
      </c>
      <c r="E61" s="953"/>
      <c r="F61" s="954">
        <f>SUM(F45:F60)</f>
        <v>85610</v>
      </c>
      <c r="G61" s="986">
        <f t="shared" ref="G61:N61" si="5">SUM(G46:G60)</f>
        <v>45</v>
      </c>
      <c r="H61" s="955">
        <f t="shared" si="5"/>
        <v>70740</v>
      </c>
      <c r="I61" s="986">
        <f t="shared" si="5"/>
        <v>29</v>
      </c>
      <c r="J61" s="955">
        <f t="shared" si="5"/>
        <v>6760</v>
      </c>
      <c r="K61" s="953">
        <f t="shared" si="5"/>
        <v>0</v>
      </c>
      <c r="L61" s="955">
        <f t="shared" si="5"/>
        <v>0</v>
      </c>
      <c r="M61" s="953">
        <f t="shared" si="5"/>
        <v>41</v>
      </c>
      <c r="N61" s="955">
        <f t="shared" si="5"/>
        <v>10390</v>
      </c>
    </row>
    <row r="62" spans="1:14" ht="15" customHeight="1">
      <c r="A62" s="951"/>
      <c r="B62" s="985" t="s">
        <v>1830</v>
      </c>
      <c r="C62" s="982"/>
      <c r="D62" s="953">
        <f>D61+D32</f>
        <v>226</v>
      </c>
      <c r="E62" s="953"/>
      <c r="F62" s="954">
        <f>SUM(F61+F32)</f>
        <v>134280</v>
      </c>
      <c r="G62" s="986">
        <f>G61+G32</f>
        <v>112</v>
      </c>
      <c r="H62" s="954">
        <f>SUM(H61+H32)</f>
        <v>92455</v>
      </c>
      <c r="I62" s="986">
        <f>I32</f>
        <v>4</v>
      </c>
      <c r="J62" s="954">
        <f>J32</f>
        <v>410</v>
      </c>
      <c r="K62" s="953">
        <f>K32</f>
        <v>56</v>
      </c>
      <c r="L62" s="954">
        <f>L32</f>
        <v>20305</v>
      </c>
      <c r="M62" s="953">
        <f>M32+M61</f>
        <v>59</v>
      </c>
      <c r="N62" s="954">
        <f>N32+N61</f>
        <v>16220</v>
      </c>
    </row>
    <row r="63" spans="1:14" ht="15" customHeight="1">
      <c r="A63" s="987"/>
      <c r="B63" s="987"/>
      <c r="C63" s="987"/>
      <c r="D63" s="987"/>
      <c r="E63" s="987"/>
      <c r="F63" s="987"/>
      <c r="G63" s="987"/>
      <c r="H63" s="987"/>
      <c r="I63" s="987"/>
      <c r="J63" s="987"/>
      <c r="K63" s="987"/>
      <c r="L63" s="987"/>
      <c r="M63" s="987"/>
      <c r="N63" s="987"/>
    </row>
    <row r="64" spans="1:14" ht="15" customHeight="1">
      <c r="A64" s="987"/>
      <c r="B64" s="987" t="s">
        <v>1831</v>
      </c>
      <c r="C64" s="987"/>
      <c r="D64" s="987"/>
      <c r="E64" s="987"/>
      <c r="F64" s="987"/>
      <c r="G64" s="987"/>
      <c r="H64" s="987"/>
      <c r="I64" s="987"/>
      <c r="J64" s="987"/>
      <c r="K64" s="987"/>
      <c r="L64" s="987"/>
      <c r="M64" s="987"/>
      <c r="N64" s="987"/>
    </row>
    <row r="65" spans="1:14" ht="15" customHeight="1">
      <c r="A65" s="987"/>
      <c r="B65" s="987"/>
      <c r="C65" s="987"/>
      <c r="D65" s="987"/>
      <c r="E65" s="987"/>
      <c r="F65" s="987"/>
      <c r="G65" s="987"/>
      <c r="H65" s="987"/>
      <c r="I65" s="987"/>
      <c r="J65" s="1401" t="s">
        <v>874</v>
      </c>
      <c r="K65" s="1401"/>
      <c r="L65" s="1401"/>
      <c r="M65" s="987"/>
      <c r="N65" s="987"/>
    </row>
    <row r="66" spans="1:14" ht="15" customHeight="1">
      <c r="A66" s="987"/>
      <c r="B66" s="987"/>
      <c r="C66" s="987"/>
      <c r="D66" s="987"/>
      <c r="E66" s="987"/>
      <c r="F66" s="987"/>
      <c r="G66" s="987"/>
      <c r="H66" s="987"/>
      <c r="I66" s="987"/>
      <c r="J66" s="988"/>
      <c r="K66" s="988"/>
      <c r="L66" s="988"/>
      <c r="M66" s="987"/>
      <c r="N66" s="987"/>
    </row>
    <row r="67" spans="1:14" ht="15" customHeight="1">
      <c r="A67" s="987"/>
      <c r="B67" s="987"/>
      <c r="C67" s="987"/>
      <c r="D67" s="987"/>
      <c r="E67" s="987"/>
      <c r="F67" s="987"/>
      <c r="G67" s="987"/>
      <c r="H67" s="987"/>
      <c r="I67" s="987"/>
      <c r="J67" s="1402" t="s">
        <v>2149</v>
      </c>
      <c r="K67" s="1402"/>
      <c r="L67" s="1402"/>
      <c r="M67" s="987"/>
      <c r="N67" s="987"/>
    </row>
    <row r="68" spans="1:14" ht="15" customHeight="1">
      <c r="A68" s="987"/>
      <c r="B68" s="987"/>
      <c r="C68" s="987"/>
      <c r="D68" s="987"/>
      <c r="E68" s="987"/>
      <c r="F68" s="987"/>
      <c r="G68" s="987"/>
      <c r="H68" s="987"/>
      <c r="I68" s="987"/>
      <c r="J68" s="1401" t="s">
        <v>2148</v>
      </c>
      <c r="K68" s="1401"/>
      <c r="L68" s="1401"/>
      <c r="M68" s="987"/>
      <c r="N68" s="987"/>
    </row>
    <row r="69" spans="1:14" ht="15" customHeight="1">
      <c r="A69" s="987"/>
      <c r="B69" s="987"/>
      <c r="C69" s="987"/>
      <c r="D69" s="987"/>
      <c r="E69" s="987"/>
      <c r="F69" s="987"/>
      <c r="G69" s="987"/>
      <c r="H69" s="987"/>
      <c r="I69" s="987"/>
      <c r="J69" s="1401" t="s">
        <v>408</v>
      </c>
      <c r="K69" s="1401"/>
      <c r="L69" s="1401"/>
      <c r="M69" s="987"/>
      <c r="N69" s="987"/>
    </row>
    <row r="70" spans="1:14" ht="15" customHeight="1">
      <c r="A70" s="987"/>
      <c r="B70" s="987"/>
      <c r="C70" s="987"/>
      <c r="D70" s="987"/>
      <c r="E70" s="987"/>
      <c r="F70" s="987"/>
      <c r="G70" s="987"/>
      <c r="H70" s="987"/>
      <c r="I70" s="987"/>
      <c r="J70" s="987"/>
      <c r="K70" s="987"/>
      <c r="L70" s="987"/>
      <c r="M70" s="987"/>
      <c r="N70" s="987"/>
    </row>
  </sheetData>
  <mergeCells count="22">
    <mergeCell ref="A2:N2"/>
    <mergeCell ref="A3:N3"/>
    <mergeCell ref="B7:B9"/>
    <mergeCell ref="D7:E9"/>
    <mergeCell ref="G7:N7"/>
    <mergeCell ref="G8:H8"/>
    <mergeCell ref="I8:J8"/>
    <mergeCell ref="K8:L8"/>
    <mergeCell ref="M8:N8"/>
    <mergeCell ref="J65:L65"/>
    <mergeCell ref="J67:L67"/>
    <mergeCell ref="J68:L68"/>
    <mergeCell ref="J69:L69"/>
    <mergeCell ref="A37:N37"/>
    <mergeCell ref="A38:N38"/>
    <mergeCell ref="B42:B44"/>
    <mergeCell ref="D42:E44"/>
    <mergeCell ref="G42:N42"/>
    <mergeCell ref="G43:H43"/>
    <mergeCell ref="I43:J43"/>
    <mergeCell ref="K43:L43"/>
    <mergeCell ref="M43:N43"/>
  </mergeCells>
  <pageMargins left="1.54" right="0.7" top="0.4" bottom="0.75" header="0.3" footer="0.3"/>
  <pageSetup paperSize="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ACDA-88CB-4354-B639-6BDA9A741A43}">
  <sheetPr>
    <tabColor rgb="FFFF0000"/>
  </sheetPr>
  <dimension ref="B1:P211"/>
  <sheetViews>
    <sheetView view="pageLayout" topLeftCell="A31" zoomScale="60" zoomScaleNormal="100" zoomScaleSheetLayoutView="100" zoomScalePageLayoutView="60" workbookViewId="0">
      <selection activeCell="B122" sqref="B122"/>
    </sheetView>
  </sheetViews>
  <sheetFormatPr defaultColWidth="9" defaultRowHeight="13"/>
  <cols>
    <col min="1" max="1" width="7.6328125" style="993" customWidth="1"/>
    <col min="2" max="2" width="10.7265625" style="989" customWidth="1"/>
    <col min="3" max="3" width="46" style="990" customWidth="1"/>
    <col min="4" max="4" width="13.81640625" style="991" customWidth="1"/>
    <col min="5" max="5" width="7.7265625" style="989" customWidth="1"/>
    <col min="6" max="6" width="6.453125" style="989" customWidth="1"/>
    <col min="7" max="7" width="17.7265625" style="989" customWidth="1"/>
    <col min="8" max="8" width="10.7265625" style="992" customWidth="1"/>
    <col min="9" max="9" width="15.7265625" style="989" customWidth="1"/>
    <col min="10" max="10" width="10.7265625" style="992" customWidth="1"/>
    <col min="11" max="11" width="15.7265625" style="989" customWidth="1"/>
    <col min="12" max="12" width="10.7265625" style="992" customWidth="1"/>
    <col min="13" max="13" width="15.7265625" style="989" customWidth="1"/>
    <col min="14" max="14" width="10.7265625" style="992" customWidth="1"/>
    <col min="15" max="15" width="15.7265625" style="989" customWidth="1"/>
    <col min="16" max="256" width="9" style="993"/>
    <col min="257" max="257" width="15.81640625" style="993" customWidth="1"/>
    <col min="258" max="258" width="10.7265625" style="993" customWidth="1"/>
    <col min="259" max="259" width="31.1796875" style="993" customWidth="1"/>
    <col min="260" max="260" width="13.81640625" style="993" customWidth="1"/>
    <col min="261" max="261" width="7.7265625" style="993" customWidth="1"/>
    <col min="262" max="262" width="6.453125" style="993" customWidth="1"/>
    <col min="263" max="263" width="17.7265625" style="993" customWidth="1"/>
    <col min="264" max="264" width="10.7265625" style="993" customWidth="1"/>
    <col min="265" max="265" width="15.7265625" style="993" customWidth="1"/>
    <col min="266" max="266" width="10.7265625" style="993" customWidth="1"/>
    <col min="267" max="267" width="15.7265625" style="993" customWidth="1"/>
    <col min="268" max="268" width="10.7265625" style="993" customWidth="1"/>
    <col min="269" max="269" width="15.7265625" style="993" customWidth="1"/>
    <col min="270" max="270" width="10.7265625" style="993" customWidth="1"/>
    <col min="271" max="271" width="15.7265625" style="993" customWidth="1"/>
    <col min="272" max="512" width="9" style="993"/>
    <col min="513" max="513" width="15.81640625" style="993" customWidth="1"/>
    <col min="514" max="514" width="10.7265625" style="993" customWidth="1"/>
    <col min="515" max="515" width="31.1796875" style="993" customWidth="1"/>
    <col min="516" max="516" width="13.81640625" style="993" customWidth="1"/>
    <col min="517" max="517" width="7.7265625" style="993" customWidth="1"/>
    <col min="518" max="518" width="6.453125" style="993" customWidth="1"/>
    <col min="519" max="519" width="17.7265625" style="993" customWidth="1"/>
    <col min="520" max="520" width="10.7265625" style="993" customWidth="1"/>
    <col min="521" max="521" width="15.7265625" style="993" customWidth="1"/>
    <col min="522" max="522" width="10.7265625" style="993" customWidth="1"/>
    <col min="523" max="523" width="15.7265625" style="993" customWidth="1"/>
    <col min="524" max="524" width="10.7265625" style="993" customWidth="1"/>
    <col min="525" max="525" width="15.7265625" style="993" customWidth="1"/>
    <col min="526" max="526" width="10.7265625" style="993" customWidth="1"/>
    <col min="527" max="527" width="15.7265625" style="993" customWidth="1"/>
    <col min="528" max="768" width="9" style="993"/>
    <col min="769" max="769" width="15.81640625" style="993" customWidth="1"/>
    <col min="770" max="770" width="10.7265625" style="993" customWidth="1"/>
    <col min="771" max="771" width="31.1796875" style="993" customWidth="1"/>
    <col min="772" max="772" width="13.81640625" style="993" customWidth="1"/>
    <col min="773" max="773" width="7.7265625" style="993" customWidth="1"/>
    <col min="774" max="774" width="6.453125" style="993" customWidth="1"/>
    <col min="775" max="775" width="17.7265625" style="993" customWidth="1"/>
    <col min="776" max="776" width="10.7265625" style="993" customWidth="1"/>
    <col min="777" max="777" width="15.7265625" style="993" customWidth="1"/>
    <col min="778" max="778" width="10.7265625" style="993" customWidth="1"/>
    <col min="779" max="779" width="15.7265625" style="993" customWidth="1"/>
    <col min="780" max="780" width="10.7265625" style="993" customWidth="1"/>
    <col min="781" max="781" width="15.7265625" style="993" customWidth="1"/>
    <col min="782" max="782" width="10.7265625" style="993" customWidth="1"/>
    <col min="783" max="783" width="15.7265625" style="993" customWidth="1"/>
    <col min="784" max="1024" width="9" style="993"/>
    <col min="1025" max="1025" width="15.81640625" style="993" customWidth="1"/>
    <col min="1026" max="1026" width="10.7265625" style="993" customWidth="1"/>
    <col min="1027" max="1027" width="31.1796875" style="993" customWidth="1"/>
    <col min="1028" max="1028" width="13.81640625" style="993" customWidth="1"/>
    <col min="1029" max="1029" width="7.7265625" style="993" customWidth="1"/>
    <col min="1030" max="1030" width="6.453125" style="993" customWidth="1"/>
    <col min="1031" max="1031" width="17.7265625" style="993" customWidth="1"/>
    <col min="1032" max="1032" width="10.7265625" style="993" customWidth="1"/>
    <col min="1033" max="1033" width="15.7265625" style="993" customWidth="1"/>
    <col min="1034" max="1034" width="10.7265625" style="993" customWidth="1"/>
    <col min="1035" max="1035" width="15.7265625" style="993" customWidth="1"/>
    <col min="1036" max="1036" width="10.7265625" style="993" customWidth="1"/>
    <col min="1037" max="1037" width="15.7265625" style="993" customWidth="1"/>
    <col min="1038" max="1038" width="10.7265625" style="993" customWidth="1"/>
    <col min="1039" max="1039" width="15.7265625" style="993" customWidth="1"/>
    <col min="1040" max="1280" width="9" style="993"/>
    <col min="1281" max="1281" width="15.81640625" style="993" customWidth="1"/>
    <col min="1282" max="1282" width="10.7265625" style="993" customWidth="1"/>
    <col min="1283" max="1283" width="31.1796875" style="993" customWidth="1"/>
    <col min="1284" max="1284" width="13.81640625" style="993" customWidth="1"/>
    <col min="1285" max="1285" width="7.7265625" style="993" customWidth="1"/>
    <col min="1286" max="1286" width="6.453125" style="993" customWidth="1"/>
    <col min="1287" max="1287" width="17.7265625" style="993" customWidth="1"/>
    <col min="1288" max="1288" width="10.7265625" style="993" customWidth="1"/>
    <col min="1289" max="1289" width="15.7265625" style="993" customWidth="1"/>
    <col min="1290" max="1290" width="10.7265625" style="993" customWidth="1"/>
    <col min="1291" max="1291" width="15.7265625" style="993" customWidth="1"/>
    <col min="1292" max="1292" width="10.7265625" style="993" customWidth="1"/>
    <col min="1293" max="1293" width="15.7265625" style="993" customWidth="1"/>
    <col min="1294" max="1294" width="10.7265625" style="993" customWidth="1"/>
    <col min="1295" max="1295" width="15.7265625" style="993" customWidth="1"/>
    <col min="1296" max="1536" width="9" style="993"/>
    <col min="1537" max="1537" width="15.81640625" style="993" customWidth="1"/>
    <col min="1538" max="1538" width="10.7265625" style="993" customWidth="1"/>
    <col min="1539" max="1539" width="31.1796875" style="993" customWidth="1"/>
    <col min="1540" max="1540" width="13.81640625" style="993" customWidth="1"/>
    <col min="1541" max="1541" width="7.7265625" style="993" customWidth="1"/>
    <col min="1542" max="1542" width="6.453125" style="993" customWidth="1"/>
    <col min="1543" max="1543" width="17.7265625" style="993" customWidth="1"/>
    <col min="1544" max="1544" width="10.7265625" style="993" customWidth="1"/>
    <col min="1545" max="1545" width="15.7265625" style="993" customWidth="1"/>
    <col min="1546" max="1546" width="10.7265625" style="993" customWidth="1"/>
    <col min="1547" max="1547" width="15.7265625" style="993" customWidth="1"/>
    <col min="1548" max="1548" width="10.7265625" style="993" customWidth="1"/>
    <col min="1549" max="1549" width="15.7265625" style="993" customWidth="1"/>
    <col min="1550" max="1550" width="10.7265625" style="993" customWidth="1"/>
    <col min="1551" max="1551" width="15.7265625" style="993" customWidth="1"/>
    <col min="1552" max="1792" width="9" style="993"/>
    <col min="1793" max="1793" width="15.81640625" style="993" customWidth="1"/>
    <col min="1794" max="1794" width="10.7265625" style="993" customWidth="1"/>
    <col min="1795" max="1795" width="31.1796875" style="993" customWidth="1"/>
    <col min="1796" max="1796" width="13.81640625" style="993" customWidth="1"/>
    <col min="1797" max="1797" width="7.7265625" style="993" customWidth="1"/>
    <col min="1798" max="1798" width="6.453125" style="993" customWidth="1"/>
    <col min="1799" max="1799" width="17.7265625" style="993" customWidth="1"/>
    <col min="1800" max="1800" width="10.7265625" style="993" customWidth="1"/>
    <col min="1801" max="1801" width="15.7265625" style="993" customWidth="1"/>
    <col min="1802" max="1802" width="10.7265625" style="993" customWidth="1"/>
    <col min="1803" max="1803" width="15.7265625" style="993" customWidth="1"/>
    <col min="1804" max="1804" width="10.7265625" style="993" customWidth="1"/>
    <col min="1805" max="1805" width="15.7265625" style="993" customWidth="1"/>
    <col min="1806" max="1806" width="10.7265625" style="993" customWidth="1"/>
    <col min="1807" max="1807" width="15.7265625" style="993" customWidth="1"/>
    <col min="1808" max="2048" width="9" style="993"/>
    <col min="2049" max="2049" width="15.81640625" style="993" customWidth="1"/>
    <col min="2050" max="2050" width="10.7265625" style="993" customWidth="1"/>
    <col min="2051" max="2051" width="31.1796875" style="993" customWidth="1"/>
    <col min="2052" max="2052" width="13.81640625" style="993" customWidth="1"/>
    <col min="2053" max="2053" width="7.7265625" style="993" customWidth="1"/>
    <col min="2054" max="2054" width="6.453125" style="993" customWidth="1"/>
    <col min="2055" max="2055" width="17.7265625" style="993" customWidth="1"/>
    <col min="2056" max="2056" width="10.7265625" style="993" customWidth="1"/>
    <col min="2057" max="2057" width="15.7265625" style="993" customWidth="1"/>
    <col min="2058" max="2058" width="10.7265625" style="993" customWidth="1"/>
    <col min="2059" max="2059" width="15.7265625" style="993" customWidth="1"/>
    <col min="2060" max="2060" width="10.7265625" style="993" customWidth="1"/>
    <col min="2061" max="2061" width="15.7265625" style="993" customWidth="1"/>
    <col min="2062" max="2062" width="10.7265625" style="993" customWidth="1"/>
    <col min="2063" max="2063" width="15.7265625" style="993" customWidth="1"/>
    <col min="2064" max="2304" width="9" style="993"/>
    <col min="2305" max="2305" width="15.81640625" style="993" customWidth="1"/>
    <col min="2306" max="2306" width="10.7265625" style="993" customWidth="1"/>
    <col min="2307" max="2307" width="31.1796875" style="993" customWidth="1"/>
    <col min="2308" max="2308" width="13.81640625" style="993" customWidth="1"/>
    <col min="2309" max="2309" width="7.7265625" style="993" customWidth="1"/>
    <col min="2310" max="2310" width="6.453125" style="993" customWidth="1"/>
    <col min="2311" max="2311" width="17.7265625" style="993" customWidth="1"/>
    <col min="2312" max="2312" width="10.7265625" style="993" customWidth="1"/>
    <col min="2313" max="2313" width="15.7265625" style="993" customWidth="1"/>
    <col min="2314" max="2314" width="10.7265625" style="993" customWidth="1"/>
    <col min="2315" max="2315" width="15.7265625" style="993" customWidth="1"/>
    <col min="2316" max="2316" width="10.7265625" style="993" customWidth="1"/>
    <col min="2317" max="2317" width="15.7265625" style="993" customWidth="1"/>
    <col min="2318" max="2318" width="10.7265625" style="993" customWidth="1"/>
    <col min="2319" max="2319" width="15.7265625" style="993" customWidth="1"/>
    <col min="2320" max="2560" width="9" style="993"/>
    <col min="2561" max="2561" width="15.81640625" style="993" customWidth="1"/>
    <col min="2562" max="2562" width="10.7265625" style="993" customWidth="1"/>
    <col min="2563" max="2563" width="31.1796875" style="993" customWidth="1"/>
    <col min="2564" max="2564" width="13.81640625" style="993" customWidth="1"/>
    <col min="2565" max="2565" width="7.7265625" style="993" customWidth="1"/>
    <col min="2566" max="2566" width="6.453125" style="993" customWidth="1"/>
    <col min="2567" max="2567" width="17.7265625" style="993" customWidth="1"/>
    <col min="2568" max="2568" width="10.7265625" style="993" customWidth="1"/>
    <col min="2569" max="2569" width="15.7265625" style="993" customWidth="1"/>
    <col min="2570" max="2570" width="10.7265625" style="993" customWidth="1"/>
    <col min="2571" max="2571" width="15.7265625" style="993" customWidth="1"/>
    <col min="2572" max="2572" width="10.7265625" style="993" customWidth="1"/>
    <col min="2573" max="2573" width="15.7265625" style="993" customWidth="1"/>
    <col min="2574" max="2574" width="10.7265625" style="993" customWidth="1"/>
    <col min="2575" max="2575" width="15.7265625" style="993" customWidth="1"/>
    <col min="2576" max="2816" width="9" style="993"/>
    <col min="2817" max="2817" width="15.81640625" style="993" customWidth="1"/>
    <col min="2818" max="2818" width="10.7265625" style="993" customWidth="1"/>
    <col min="2819" max="2819" width="31.1796875" style="993" customWidth="1"/>
    <col min="2820" max="2820" width="13.81640625" style="993" customWidth="1"/>
    <col min="2821" max="2821" width="7.7265625" style="993" customWidth="1"/>
    <col min="2822" max="2822" width="6.453125" style="993" customWidth="1"/>
    <col min="2823" max="2823" width="17.7265625" style="993" customWidth="1"/>
    <col min="2824" max="2824" width="10.7265625" style="993" customWidth="1"/>
    <col min="2825" max="2825" width="15.7265625" style="993" customWidth="1"/>
    <col min="2826" max="2826" width="10.7265625" style="993" customWidth="1"/>
    <col min="2827" max="2827" width="15.7265625" style="993" customWidth="1"/>
    <col min="2828" max="2828" width="10.7265625" style="993" customWidth="1"/>
    <col min="2829" max="2829" width="15.7265625" style="993" customWidth="1"/>
    <col min="2830" max="2830" width="10.7265625" style="993" customWidth="1"/>
    <col min="2831" max="2831" width="15.7265625" style="993" customWidth="1"/>
    <col min="2832" max="3072" width="9" style="993"/>
    <col min="3073" max="3073" width="15.81640625" style="993" customWidth="1"/>
    <col min="3074" max="3074" width="10.7265625" style="993" customWidth="1"/>
    <col min="3075" max="3075" width="31.1796875" style="993" customWidth="1"/>
    <col min="3076" max="3076" width="13.81640625" style="993" customWidth="1"/>
    <col min="3077" max="3077" width="7.7265625" style="993" customWidth="1"/>
    <col min="3078" max="3078" width="6.453125" style="993" customWidth="1"/>
    <col min="3079" max="3079" width="17.7265625" style="993" customWidth="1"/>
    <col min="3080" max="3080" width="10.7265625" style="993" customWidth="1"/>
    <col min="3081" max="3081" width="15.7265625" style="993" customWidth="1"/>
    <col min="3082" max="3082" width="10.7265625" style="993" customWidth="1"/>
    <col min="3083" max="3083" width="15.7265625" style="993" customWidth="1"/>
    <col min="3084" max="3084" width="10.7265625" style="993" customWidth="1"/>
    <col min="3085" max="3085" width="15.7265625" style="993" customWidth="1"/>
    <col min="3086" max="3086" width="10.7265625" style="993" customWidth="1"/>
    <col min="3087" max="3087" width="15.7265625" style="993" customWidth="1"/>
    <col min="3088" max="3328" width="9" style="993"/>
    <col min="3329" max="3329" width="15.81640625" style="993" customWidth="1"/>
    <col min="3330" max="3330" width="10.7265625" style="993" customWidth="1"/>
    <col min="3331" max="3331" width="31.1796875" style="993" customWidth="1"/>
    <col min="3332" max="3332" width="13.81640625" style="993" customWidth="1"/>
    <col min="3333" max="3333" width="7.7265625" style="993" customWidth="1"/>
    <col min="3334" max="3334" width="6.453125" style="993" customWidth="1"/>
    <col min="3335" max="3335" width="17.7265625" style="993" customWidth="1"/>
    <col min="3336" max="3336" width="10.7265625" style="993" customWidth="1"/>
    <col min="3337" max="3337" width="15.7265625" style="993" customWidth="1"/>
    <col min="3338" max="3338" width="10.7265625" style="993" customWidth="1"/>
    <col min="3339" max="3339" width="15.7265625" style="993" customWidth="1"/>
    <col min="3340" max="3340" width="10.7265625" style="993" customWidth="1"/>
    <col min="3341" max="3341" width="15.7265625" style="993" customWidth="1"/>
    <col min="3342" max="3342" width="10.7265625" style="993" customWidth="1"/>
    <col min="3343" max="3343" width="15.7265625" style="993" customWidth="1"/>
    <col min="3344" max="3584" width="9" style="993"/>
    <col min="3585" max="3585" width="15.81640625" style="993" customWidth="1"/>
    <col min="3586" max="3586" width="10.7265625" style="993" customWidth="1"/>
    <col min="3587" max="3587" width="31.1796875" style="993" customWidth="1"/>
    <col min="3588" max="3588" width="13.81640625" style="993" customWidth="1"/>
    <col min="3589" max="3589" width="7.7265625" style="993" customWidth="1"/>
    <col min="3590" max="3590" width="6.453125" style="993" customWidth="1"/>
    <col min="3591" max="3591" width="17.7265625" style="993" customWidth="1"/>
    <col min="3592" max="3592" width="10.7265625" style="993" customWidth="1"/>
    <col min="3593" max="3593" width="15.7265625" style="993" customWidth="1"/>
    <col min="3594" max="3594" width="10.7265625" style="993" customWidth="1"/>
    <col min="3595" max="3595" width="15.7265625" style="993" customWidth="1"/>
    <col min="3596" max="3596" width="10.7265625" style="993" customWidth="1"/>
    <col min="3597" max="3597" width="15.7265625" style="993" customWidth="1"/>
    <col min="3598" max="3598" width="10.7265625" style="993" customWidth="1"/>
    <col min="3599" max="3599" width="15.7265625" style="993" customWidth="1"/>
    <col min="3600" max="3840" width="9" style="993"/>
    <col min="3841" max="3841" width="15.81640625" style="993" customWidth="1"/>
    <col min="3842" max="3842" width="10.7265625" style="993" customWidth="1"/>
    <col min="3843" max="3843" width="31.1796875" style="993" customWidth="1"/>
    <col min="3844" max="3844" width="13.81640625" style="993" customWidth="1"/>
    <col min="3845" max="3845" width="7.7265625" style="993" customWidth="1"/>
    <col min="3846" max="3846" width="6.453125" style="993" customWidth="1"/>
    <col min="3847" max="3847" width="17.7265625" style="993" customWidth="1"/>
    <col min="3848" max="3848" width="10.7265625" style="993" customWidth="1"/>
    <col min="3849" max="3849" width="15.7265625" style="993" customWidth="1"/>
    <col min="3850" max="3850" width="10.7265625" style="993" customWidth="1"/>
    <col min="3851" max="3851" width="15.7265625" style="993" customWidth="1"/>
    <col min="3852" max="3852" width="10.7265625" style="993" customWidth="1"/>
    <col min="3853" max="3853" width="15.7265625" style="993" customWidth="1"/>
    <col min="3854" max="3854" width="10.7265625" style="993" customWidth="1"/>
    <col min="3855" max="3855" width="15.7265625" style="993" customWidth="1"/>
    <col min="3856" max="4096" width="9" style="993"/>
    <col min="4097" max="4097" width="15.81640625" style="993" customWidth="1"/>
    <col min="4098" max="4098" width="10.7265625" style="993" customWidth="1"/>
    <col min="4099" max="4099" width="31.1796875" style="993" customWidth="1"/>
    <col min="4100" max="4100" width="13.81640625" style="993" customWidth="1"/>
    <col min="4101" max="4101" width="7.7265625" style="993" customWidth="1"/>
    <col min="4102" max="4102" width="6.453125" style="993" customWidth="1"/>
    <col min="4103" max="4103" width="17.7265625" style="993" customWidth="1"/>
    <col min="4104" max="4104" width="10.7265625" style="993" customWidth="1"/>
    <col min="4105" max="4105" width="15.7265625" style="993" customWidth="1"/>
    <col min="4106" max="4106" width="10.7265625" style="993" customWidth="1"/>
    <col min="4107" max="4107" width="15.7265625" style="993" customWidth="1"/>
    <col min="4108" max="4108" width="10.7265625" style="993" customWidth="1"/>
    <col min="4109" max="4109" width="15.7265625" style="993" customWidth="1"/>
    <col min="4110" max="4110" width="10.7265625" style="993" customWidth="1"/>
    <col min="4111" max="4111" width="15.7265625" style="993" customWidth="1"/>
    <col min="4112" max="4352" width="9" style="993"/>
    <col min="4353" max="4353" width="15.81640625" style="993" customWidth="1"/>
    <col min="4354" max="4354" width="10.7265625" style="993" customWidth="1"/>
    <col min="4355" max="4355" width="31.1796875" style="993" customWidth="1"/>
    <col min="4356" max="4356" width="13.81640625" style="993" customWidth="1"/>
    <col min="4357" max="4357" width="7.7265625" style="993" customWidth="1"/>
    <col min="4358" max="4358" width="6.453125" style="993" customWidth="1"/>
    <col min="4359" max="4359" width="17.7265625" style="993" customWidth="1"/>
    <col min="4360" max="4360" width="10.7265625" style="993" customWidth="1"/>
    <col min="4361" max="4361" width="15.7265625" style="993" customWidth="1"/>
    <col min="4362" max="4362" width="10.7265625" style="993" customWidth="1"/>
    <col min="4363" max="4363" width="15.7265625" style="993" customWidth="1"/>
    <col min="4364" max="4364" width="10.7265625" style="993" customWidth="1"/>
    <col min="4365" max="4365" width="15.7265625" style="993" customWidth="1"/>
    <col min="4366" max="4366" width="10.7265625" style="993" customWidth="1"/>
    <col min="4367" max="4367" width="15.7265625" style="993" customWidth="1"/>
    <col min="4368" max="4608" width="9" style="993"/>
    <col min="4609" max="4609" width="15.81640625" style="993" customWidth="1"/>
    <col min="4610" max="4610" width="10.7265625" style="993" customWidth="1"/>
    <col min="4611" max="4611" width="31.1796875" style="993" customWidth="1"/>
    <col min="4612" max="4612" width="13.81640625" style="993" customWidth="1"/>
    <col min="4613" max="4613" width="7.7265625" style="993" customWidth="1"/>
    <col min="4614" max="4614" width="6.453125" style="993" customWidth="1"/>
    <col min="4615" max="4615" width="17.7265625" style="993" customWidth="1"/>
    <col min="4616" max="4616" width="10.7265625" style="993" customWidth="1"/>
    <col min="4617" max="4617" width="15.7265625" style="993" customWidth="1"/>
    <col min="4618" max="4618" width="10.7265625" style="993" customWidth="1"/>
    <col min="4619" max="4619" width="15.7265625" style="993" customWidth="1"/>
    <col min="4620" max="4620" width="10.7265625" style="993" customWidth="1"/>
    <col min="4621" max="4621" width="15.7265625" style="993" customWidth="1"/>
    <col min="4622" max="4622" width="10.7265625" style="993" customWidth="1"/>
    <col min="4623" max="4623" width="15.7265625" style="993" customWidth="1"/>
    <col min="4624" max="4864" width="9" style="993"/>
    <col min="4865" max="4865" width="15.81640625" style="993" customWidth="1"/>
    <col min="4866" max="4866" width="10.7265625" style="993" customWidth="1"/>
    <col min="4867" max="4867" width="31.1796875" style="993" customWidth="1"/>
    <col min="4868" max="4868" width="13.81640625" style="993" customWidth="1"/>
    <col min="4869" max="4869" width="7.7265625" style="993" customWidth="1"/>
    <col min="4870" max="4870" width="6.453125" style="993" customWidth="1"/>
    <col min="4871" max="4871" width="17.7265625" style="993" customWidth="1"/>
    <col min="4872" max="4872" width="10.7265625" style="993" customWidth="1"/>
    <col min="4873" max="4873" width="15.7265625" style="993" customWidth="1"/>
    <col min="4874" max="4874" width="10.7265625" style="993" customWidth="1"/>
    <col min="4875" max="4875" width="15.7265625" style="993" customWidth="1"/>
    <col min="4876" max="4876" width="10.7265625" style="993" customWidth="1"/>
    <col min="4877" max="4877" width="15.7265625" style="993" customWidth="1"/>
    <col min="4878" max="4878" width="10.7265625" style="993" customWidth="1"/>
    <col min="4879" max="4879" width="15.7265625" style="993" customWidth="1"/>
    <col min="4880" max="5120" width="9" style="993"/>
    <col min="5121" max="5121" width="15.81640625" style="993" customWidth="1"/>
    <col min="5122" max="5122" width="10.7265625" style="993" customWidth="1"/>
    <col min="5123" max="5123" width="31.1796875" style="993" customWidth="1"/>
    <col min="5124" max="5124" width="13.81640625" style="993" customWidth="1"/>
    <col min="5125" max="5125" width="7.7265625" style="993" customWidth="1"/>
    <col min="5126" max="5126" width="6.453125" style="993" customWidth="1"/>
    <col min="5127" max="5127" width="17.7265625" style="993" customWidth="1"/>
    <col min="5128" max="5128" width="10.7265625" style="993" customWidth="1"/>
    <col min="5129" max="5129" width="15.7265625" style="993" customWidth="1"/>
    <col min="5130" max="5130" width="10.7265625" style="993" customWidth="1"/>
    <col min="5131" max="5131" width="15.7265625" style="993" customWidth="1"/>
    <col min="5132" max="5132" width="10.7265625" style="993" customWidth="1"/>
    <col min="5133" max="5133" width="15.7265625" style="993" customWidth="1"/>
    <col min="5134" max="5134" width="10.7265625" style="993" customWidth="1"/>
    <col min="5135" max="5135" width="15.7265625" style="993" customWidth="1"/>
    <col min="5136" max="5376" width="9" style="993"/>
    <col min="5377" max="5377" width="15.81640625" style="993" customWidth="1"/>
    <col min="5378" max="5378" width="10.7265625" style="993" customWidth="1"/>
    <col min="5379" max="5379" width="31.1796875" style="993" customWidth="1"/>
    <col min="5380" max="5380" width="13.81640625" style="993" customWidth="1"/>
    <col min="5381" max="5381" width="7.7265625" style="993" customWidth="1"/>
    <col min="5382" max="5382" width="6.453125" style="993" customWidth="1"/>
    <col min="5383" max="5383" width="17.7265625" style="993" customWidth="1"/>
    <col min="5384" max="5384" width="10.7265625" style="993" customWidth="1"/>
    <col min="5385" max="5385" width="15.7265625" style="993" customWidth="1"/>
    <col min="5386" max="5386" width="10.7265625" style="993" customWidth="1"/>
    <col min="5387" max="5387" width="15.7265625" style="993" customWidth="1"/>
    <col min="5388" max="5388" width="10.7265625" style="993" customWidth="1"/>
    <col min="5389" max="5389" width="15.7265625" style="993" customWidth="1"/>
    <col min="5390" max="5390" width="10.7265625" style="993" customWidth="1"/>
    <col min="5391" max="5391" width="15.7265625" style="993" customWidth="1"/>
    <col min="5392" max="5632" width="9" style="993"/>
    <col min="5633" max="5633" width="15.81640625" style="993" customWidth="1"/>
    <col min="5634" max="5634" width="10.7265625" style="993" customWidth="1"/>
    <col min="5635" max="5635" width="31.1796875" style="993" customWidth="1"/>
    <col min="5636" max="5636" width="13.81640625" style="993" customWidth="1"/>
    <col min="5637" max="5637" width="7.7265625" style="993" customWidth="1"/>
    <col min="5638" max="5638" width="6.453125" style="993" customWidth="1"/>
    <col min="5639" max="5639" width="17.7265625" style="993" customWidth="1"/>
    <col min="5640" max="5640" width="10.7265625" style="993" customWidth="1"/>
    <col min="5641" max="5641" width="15.7265625" style="993" customWidth="1"/>
    <col min="5642" max="5642" width="10.7265625" style="993" customWidth="1"/>
    <col min="5643" max="5643" width="15.7265625" style="993" customWidth="1"/>
    <col min="5644" max="5644" width="10.7265625" style="993" customWidth="1"/>
    <col min="5645" max="5645" width="15.7265625" style="993" customWidth="1"/>
    <col min="5646" max="5646" width="10.7265625" style="993" customWidth="1"/>
    <col min="5647" max="5647" width="15.7265625" style="993" customWidth="1"/>
    <col min="5648" max="5888" width="9" style="993"/>
    <col min="5889" max="5889" width="15.81640625" style="993" customWidth="1"/>
    <col min="5890" max="5890" width="10.7265625" style="993" customWidth="1"/>
    <col min="5891" max="5891" width="31.1796875" style="993" customWidth="1"/>
    <col min="5892" max="5892" width="13.81640625" style="993" customWidth="1"/>
    <col min="5893" max="5893" width="7.7265625" style="993" customWidth="1"/>
    <col min="5894" max="5894" width="6.453125" style="993" customWidth="1"/>
    <col min="5895" max="5895" width="17.7265625" style="993" customWidth="1"/>
    <col min="5896" max="5896" width="10.7265625" style="993" customWidth="1"/>
    <col min="5897" max="5897" width="15.7265625" style="993" customWidth="1"/>
    <col min="5898" max="5898" width="10.7265625" style="993" customWidth="1"/>
    <col min="5899" max="5899" width="15.7265625" style="993" customWidth="1"/>
    <col min="5900" max="5900" width="10.7265625" style="993" customWidth="1"/>
    <col min="5901" max="5901" width="15.7265625" style="993" customWidth="1"/>
    <col min="5902" max="5902" width="10.7265625" style="993" customWidth="1"/>
    <col min="5903" max="5903" width="15.7265625" style="993" customWidth="1"/>
    <col min="5904" max="6144" width="9" style="993"/>
    <col min="6145" max="6145" width="15.81640625" style="993" customWidth="1"/>
    <col min="6146" max="6146" width="10.7265625" style="993" customWidth="1"/>
    <col min="6147" max="6147" width="31.1796875" style="993" customWidth="1"/>
    <col min="6148" max="6148" width="13.81640625" style="993" customWidth="1"/>
    <col min="6149" max="6149" width="7.7265625" style="993" customWidth="1"/>
    <col min="6150" max="6150" width="6.453125" style="993" customWidth="1"/>
    <col min="6151" max="6151" width="17.7265625" style="993" customWidth="1"/>
    <col min="6152" max="6152" width="10.7265625" style="993" customWidth="1"/>
    <col min="6153" max="6153" width="15.7265625" style="993" customWidth="1"/>
    <col min="6154" max="6154" width="10.7265625" style="993" customWidth="1"/>
    <col min="6155" max="6155" width="15.7265625" style="993" customWidth="1"/>
    <col min="6156" max="6156" width="10.7265625" style="993" customWidth="1"/>
    <col min="6157" max="6157" width="15.7265625" style="993" customWidth="1"/>
    <col min="6158" max="6158" width="10.7265625" style="993" customWidth="1"/>
    <col min="6159" max="6159" width="15.7265625" style="993" customWidth="1"/>
    <col min="6160" max="6400" width="9" style="993"/>
    <col min="6401" max="6401" width="15.81640625" style="993" customWidth="1"/>
    <col min="6402" max="6402" width="10.7265625" style="993" customWidth="1"/>
    <col min="6403" max="6403" width="31.1796875" style="993" customWidth="1"/>
    <col min="6404" max="6404" width="13.81640625" style="993" customWidth="1"/>
    <col min="6405" max="6405" width="7.7265625" style="993" customWidth="1"/>
    <col min="6406" max="6406" width="6.453125" style="993" customWidth="1"/>
    <col min="6407" max="6407" width="17.7265625" style="993" customWidth="1"/>
    <col min="6408" max="6408" width="10.7265625" style="993" customWidth="1"/>
    <col min="6409" max="6409" width="15.7265625" style="993" customWidth="1"/>
    <col min="6410" max="6410" width="10.7265625" style="993" customWidth="1"/>
    <col min="6411" max="6411" width="15.7265625" style="993" customWidth="1"/>
    <col min="6412" max="6412" width="10.7265625" style="993" customWidth="1"/>
    <col min="6413" max="6413" width="15.7265625" style="993" customWidth="1"/>
    <col min="6414" max="6414" width="10.7265625" style="993" customWidth="1"/>
    <col min="6415" max="6415" width="15.7265625" style="993" customWidth="1"/>
    <col min="6416" max="6656" width="9" style="993"/>
    <col min="6657" max="6657" width="15.81640625" style="993" customWidth="1"/>
    <col min="6658" max="6658" width="10.7265625" style="993" customWidth="1"/>
    <col min="6659" max="6659" width="31.1796875" style="993" customWidth="1"/>
    <col min="6660" max="6660" width="13.81640625" style="993" customWidth="1"/>
    <col min="6661" max="6661" width="7.7265625" style="993" customWidth="1"/>
    <col min="6662" max="6662" width="6.453125" style="993" customWidth="1"/>
    <col min="6663" max="6663" width="17.7265625" style="993" customWidth="1"/>
    <col min="6664" max="6664" width="10.7265625" style="993" customWidth="1"/>
    <col min="6665" max="6665" width="15.7265625" style="993" customWidth="1"/>
    <col min="6666" max="6666" width="10.7265625" style="993" customWidth="1"/>
    <col min="6667" max="6667" width="15.7265625" style="993" customWidth="1"/>
    <col min="6668" max="6668" width="10.7265625" style="993" customWidth="1"/>
    <col min="6669" max="6669" width="15.7265625" style="993" customWidth="1"/>
    <col min="6670" max="6670" width="10.7265625" style="993" customWidth="1"/>
    <col min="6671" max="6671" width="15.7265625" style="993" customWidth="1"/>
    <col min="6672" max="6912" width="9" style="993"/>
    <col min="6913" max="6913" width="15.81640625" style="993" customWidth="1"/>
    <col min="6914" max="6914" width="10.7265625" style="993" customWidth="1"/>
    <col min="6915" max="6915" width="31.1796875" style="993" customWidth="1"/>
    <col min="6916" max="6916" width="13.81640625" style="993" customWidth="1"/>
    <col min="6917" max="6917" width="7.7265625" style="993" customWidth="1"/>
    <col min="6918" max="6918" width="6.453125" style="993" customWidth="1"/>
    <col min="6919" max="6919" width="17.7265625" style="993" customWidth="1"/>
    <col min="6920" max="6920" width="10.7265625" style="993" customWidth="1"/>
    <col min="6921" max="6921" width="15.7265625" style="993" customWidth="1"/>
    <col min="6922" max="6922" width="10.7265625" style="993" customWidth="1"/>
    <col min="6923" max="6923" width="15.7265625" style="993" customWidth="1"/>
    <col min="6924" max="6924" width="10.7265625" style="993" customWidth="1"/>
    <col min="6925" max="6925" width="15.7265625" style="993" customWidth="1"/>
    <col min="6926" max="6926" width="10.7265625" style="993" customWidth="1"/>
    <col min="6927" max="6927" width="15.7265625" style="993" customWidth="1"/>
    <col min="6928" max="7168" width="9" style="993"/>
    <col min="7169" max="7169" width="15.81640625" style="993" customWidth="1"/>
    <col min="7170" max="7170" width="10.7265625" style="993" customWidth="1"/>
    <col min="7171" max="7171" width="31.1796875" style="993" customWidth="1"/>
    <col min="7172" max="7172" width="13.81640625" style="993" customWidth="1"/>
    <col min="7173" max="7173" width="7.7265625" style="993" customWidth="1"/>
    <col min="7174" max="7174" width="6.453125" style="993" customWidth="1"/>
    <col min="7175" max="7175" width="17.7265625" style="993" customWidth="1"/>
    <col min="7176" max="7176" width="10.7265625" style="993" customWidth="1"/>
    <col min="7177" max="7177" width="15.7265625" style="993" customWidth="1"/>
    <col min="7178" max="7178" width="10.7265625" style="993" customWidth="1"/>
    <col min="7179" max="7179" width="15.7265625" style="993" customWidth="1"/>
    <col min="7180" max="7180" width="10.7265625" style="993" customWidth="1"/>
    <col min="7181" max="7181" width="15.7265625" style="993" customWidth="1"/>
    <col min="7182" max="7182" width="10.7265625" style="993" customWidth="1"/>
    <col min="7183" max="7183" width="15.7265625" style="993" customWidth="1"/>
    <col min="7184" max="7424" width="9" style="993"/>
    <col min="7425" max="7425" width="15.81640625" style="993" customWidth="1"/>
    <col min="7426" max="7426" width="10.7265625" style="993" customWidth="1"/>
    <col min="7427" max="7427" width="31.1796875" style="993" customWidth="1"/>
    <col min="7428" max="7428" width="13.81640625" style="993" customWidth="1"/>
    <col min="7429" max="7429" width="7.7265625" style="993" customWidth="1"/>
    <col min="7430" max="7430" width="6.453125" style="993" customWidth="1"/>
    <col min="7431" max="7431" width="17.7265625" style="993" customWidth="1"/>
    <col min="7432" max="7432" width="10.7265625" style="993" customWidth="1"/>
    <col min="7433" max="7433" width="15.7265625" style="993" customWidth="1"/>
    <col min="7434" max="7434" width="10.7265625" style="993" customWidth="1"/>
    <col min="7435" max="7435" width="15.7265625" style="993" customWidth="1"/>
    <col min="7436" max="7436" width="10.7265625" style="993" customWidth="1"/>
    <col min="7437" max="7437" width="15.7265625" style="993" customWidth="1"/>
    <col min="7438" max="7438" width="10.7265625" style="993" customWidth="1"/>
    <col min="7439" max="7439" width="15.7265625" style="993" customWidth="1"/>
    <col min="7440" max="7680" width="9" style="993"/>
    <col min="7681" max="7681" width="15.81640625" style="993" customWidth="1"/>
    <col min="7682" max="7682" width="10.7265625" style="993" customWidth="1"/>
    <col min="7683" max="7683" width="31.1796875" style="993" customWidth="1"/>
    <col min="7684" max="7684" width="13.81640625" style="993" customWidth="1"/>
    <col min="7685" max="7685" width="7.7265625" style="993" customWidth="1"/>
    <col min="7686" max="7686" width="6.453125" style="993" customWidth="1"/>
    <col min="7687" max="7687" width="17.7265625" style="993" customWidth="1"/>
    <col min="7688" max="7688" width="10.7265625" style="993" customWidth="1"/>
    <col min="7689" max="7689" width="15.7265625" style="993" customWidth="1"/>
    <col min="7690" max="7690" width="10.7265625" style="993" customWidth="1"/>
    <col min="7691" max="7691" width="15.7265625" style="993" customWidth="1"/>
    <col min="7692" max="7692" width="10.7265625" style="993" customWidth="1"/>
    <col min="7693" max="7693" width="15.7265625" style="993" customWidth="1"/>
    <col min="7694" max="7694" width="10.7265625" style="993" customWidth="1"/>
    <col min="7695" max="7695" width="15.7265625" style="993" customWidth="1"/>
    <col min="7696" max="7936" width="9" style="993"/>
    <col min="7937" max="7937" width="15.81640625" style="993" customWidth="1"/>
    <col min="7938" max="7938" width="10.7265625" style="993" customWidth="1"/>
    <col min="7939" max="7939" width="31.1796875" style="993" customWidth="1"/>
    <col min="7940" max="7940" width="13.81640625" style="993" customWidth="1"/>
    <col min="7941" max="7941" width="7.7265625" style="993" customWidth="1"/>
    <col min="7942" max="7942" width="6.453125" style="993" customWidth="1"/>
    <col min="7943" max="7943" width="17.7265625" style="993" customWidth="1"/>
    <col min="7944" max="7944" width="10.7265625" style="993" customWidth="1"/>
    <col min="7945" max="7945" width="15.7265625" style="993" customWidth="1"/>
    <col min="7946" max="7946" width="10.7265625" style="993" customWidth="1"/>
    <col min="7947" max="7947" width="15.7265625" style="993" customWidth="1"/>
    <col min="7948" max="7948" width="10.7265625" style="993" customWidth="1"/>
    <col min="7949" max="7949" width="15.7265625" style="993" customWidth="1"/>
    <col min="7950" max="7950" width="10.7265625" style="993" customWidth="1"/>
    <col min="7951" max="7951" width="15.7265625" style="993" customWidth="1"/>
    <col min="7952" max="8192" width="9" style="993"/>
    <col min="8193" max="8193" width="15.81640625" style="993" customWidth="1"/>
    <col min="8194" max="8194" width="10.7265625" style="993" customWidth="1"/>
    <col min="8195" max="8195" width="31.1796875" style="993" customWidth="1"/>
    <col min="8196" max="8196" width="13.81640625" style="993" customWidth="1"/>
    <col min="8197" max="8197" width="7.7265625" style="993" customWidth="1"/>
    <col min="8198" max="8198" width="6.453125" style="993" customWidth="1"/>
    <col min="8199" max="8199" width="17.7265625" style="993" customWidth="1"/>
    <col min="8200" max="8200" width="10.7265625" style="993" customWidth="1"/>
    <col min="8201" max="8201" width="15.7265625" style="993" customWidth="1"/>
    <col min="8202" max="8202" width="10.7265625" style="993" customWidth="1"/>
    <col min="8203" max="8203" width="15.7265625" style="993" customWidth="1"/>
    <col min="8204" max="8204" width="10.7265625" style="993" customWidth="1"/>
    <col min="8205" max="8205" width="15.7265625" style="993" customWidth="1"/>
    <col min="8206" max="8206" width="10.7265625" style="993" customWidth="1"/>
    <col min="8207" max="8207" width="15.7265625" style="993" customWidth="1"/>
    <col min="8208" max="8448" width="9" style="993"/>
    <col min="8449" max="8449" width="15.81640625" style="993" customWidth="1"/>
    <col min="8450" max="8450" width="10.7265625" style="993" customWidth="1"/>
    <col min="8451" max="8451" width="31.1796875" style="993" customWidth="1"/>
    <col min="8452" max="8452" width="13.81640625" style="993" customWidth="1"/>
    <col min="8453" max="8453" width="7.7265625" style="993" customWidth="1"/>
    <col min="8454" max="8454" width="6.453125" style="993" customWidth="1"/>
    <col min="8455" max="8455" width="17.7265625" style="993" customWidth="1"/>
    <col min="8456" max="8456" width="10.7265625" style="993" customWidth="1"/>
    <col min="8457" max="8457" width="15.7265625" style="993" customWidth="1"/>
    <col min="8458" max="8458" width="10.7265625" style="993" customWidth="1"/>
    <col min="8459" max="8459" width="15.7265625" style="993" customWidth="1"/>
    <col min="8460" max="8460" width="10.7265625" style="993" customWidth="1"/>
    <col min="8461" max="8461" width="15.7265625" style="993" customWidth="1"/>
    <col min="8462" max="8462" width="10.7265625" style="993" customWidth="1"/>
    <col min="8463" max="8463" width="15.7265625" style="993" customWidth="1"/>
    <col min="8464" max="8704" width="9" style="993"/>
    <col min="8705" max="8705" width="15.81640625" style="993" customWidth="1"/>
    <col min="8706" max="8706" width="10.7265625" style="993" customWidth="1"/>
    <col min="8707" max="8707" width="31.1796875" style="993" customWidth="1"/>
    <col min="8708" max="8708" width="13.81640625" style="993" customWidth="1"/>
    <col min="8709" max="8709" width="7.7265625" style="993" customWidth="1"/>
    <col min="8710" max="8710" width="6.453125" style="993" customWidth="1"/>
    <col min="8711" max="8711" width="17.7265625" style="993" customWidth="1"/>
    <col min="8712" max="8712" width="10.7265625" style="993" customWidth="1"/>
    <col min="8713" max="8713" width="15.7265625" style="993" customWidth="1"/>
    <col min="8714" max="8714" width="10.7265625" style="993" customWidth="1"/>
    <col min="8715" max="8715" width="15.7265625" style="993" customWidth="1"/>
    <col min="8716" max="8716" width="10.7265625" style="993" customWidth="1"/>
    <col min="8717" max="8717" width="15.7265625" style="993" customWidth="1"/>
    <col min="8718" max="8718" width="10.7265625" style="993" customWidth="1"/>
    <col min="8719" max="8719" width="15.7265625" style="993" customWidth="1"/>
    <col min="8720" max="8960" width="9" style="993"/>
    <col min="8961" max="8961" width="15.81640625" style="993" customWidth="1"/>
    <col min="8962" max="8962" width="10.7265625" style="993" customWidth="1"/>
    <col min="8963" max="8963" width="31.1796875" style="993" customWidth="1"/>
    <col min="8964" max="8964" width="13.81640625" style="993" customWidth="1"/>
    <col min="8965" max="8965" width="7.7265625" style="993" customWidth="1"/>
    <col min="8966" max="8966" width="6.453125" style="993" customWidth="1"/>
    <col min="8967" max="8967" width="17.7265625" style="993" customWidth="1"/>
    <col min="8968" max="8968" width="10.7265625" style="993" customWidth="1"/>
    <col min="8969" max="8969" width="15.7265625" style="993" customWidth="1"/>
    <col min="8970" max="8970" width="10.7265625" style="993" customWidth="1"/>
    <col min="8971" max="8971" width="15.7265625" style="993" customWidth="1"/>
    <col min="8972" max="8972" width="10.7265625" style="993" customWidth="1"/>
    <col min="8973" max="8973" width="15.7265625" style="993" customWidth="1"/>
    <col min="8974" max="8974" width="10.7265625" style="993" customWidth="1"/>
    <col min="8975" max="8975" width="15.7265625" style="993" customWidth="1"/>
    <col min="8976" max="9216" width="9" style="993"/>
    <col min="9217" max="9217" width="15.81640625" style="993" customWidth="1"/>
    <col min="9218" max="9218" width="10.7265625" style="993" customWidth="1"/>
    <col min="9219" max="9219" width="31.1796875" style="993" customWidth="1"/>
    <col min="9220" max="9220" width="13.81640625" style="993" customWidth="1"/>
    <col min="9221" max="9221" width="7.7265625" style="993" customWidth="1"/>
    <col min="9222" max="9222" width="6.453125" style="993" customWidth="1"/>
    <col min="9223" max="9223" width="17.7265625" style="993" customWidth="1"/>
    <col min="9224" max="9224" width="10.7265625" style="993" customWidth="1"/>
    <col min="9225" max="9225" width="15.7265625" style="993" customWidth="1"/>
    <col min="9226" max="9226" width="10.7265625" style="993" customWidth="1"/>
    <col min="9227" max="9227" width="15.7265625" style="993" customWidth="1"/>
    <col min="9228" max="9228" width="10.7265625" style="993" customWidth="1"/>
    <col min="9229" max="9229" width="15.7265625" style="993" customWidth="1"/>
    <col min="9230" max="9230" width="10.7265625" style="993" customWidth="1"/>
    <col min="9231" max="9231" width="15.7265625" style="993" customWidth="1"/>
    <col min="9232" max="9472" width="9" style="993"/>
    <col min="9473" max="9473" width="15.81640625" style="993" customWidth="1"/>
    <col min="9474" max="9474" width="10.7265625" style="993" customWidth="1"/>
    <col min="9475" max="9475" width="31.1796875" style="993" customWidth="1"/>
    <col min="9476" max="9476" width="13.81640625" style="993" customWidth="1"/>
    <col min="9477" max="9477" width="7.7265625" style="993" customWidth="1"/>
    <col min="9478" max="9478" width="6.453125" style="993" customWidth="1"/>
    <col min="9479" max="9479" width="17.7265625" style="993" customWidth="1"/>
    <col min="9480" max="9480" width="10.7265625" style="993" customWidth="1"/>
    <col min="9481" max="9481" width="15.7265625" style="993" customWidth="1"/>
    <col min="9482" max="9482" width="10.7265625" style="993" customWidth="1"/>
    <col min="9483" max="9483" width="15.7265625" style="993" customWidth="1"/>
    <col min="9484" max="9484" width="10.7265625" style="993" customWidth="1"/>
    <col min="9485" max="9485" width="15.7265625" style="993" customWidth="1"/>
    <col min="9486" max="9486" width="10.7265625" style="993" customWidth="1"/>
    <col min="9487" max="9487" width="15.7265625" style="993" customWidth="1"/>
    <col min="9488" max="9728" width="9" style="993"/>
    <col min="9729" max="9729" width="15.81640625" style="993" customWidth="1"/>
    <col min="9730" max="9730" width="10.7265625" style="993" customWidth="1"/>
    <col min="9731" max="9731" width="31.1796875" style="993" customWidth="1"/>
    <col min="9732" max="9732" width="13.81640625" style="993" customWidth="1"/>
    <col min="9733" max="9733" width="7.7265625" style="993" customWidth="1"/>
    <col min="9734" max="9734" width="6.453125" style="993" customWidth="1"/>
    <col min="9735" max="9735" width="17.7265625" style="993" customWidth="1"/>
    <col min="9736" max="9736" width="10.7265625" style="993" customWidth="1"/>
    <col min="9737" max="9737" width="15.7265625" style="993" customWidth="1"/>
    <col min="9738" max="9738" width="10.7265625" style="993" customWidth="1"/>
    <col min="9739" max="9739" width="15.7265625" style="993" customWidth="1"/>
    <col min="9740" max="9740" width="10.7265625" style="993" customWidth="1"/>
    <col min="9741" max="9741" width="15.7265625" style="993" customWidth="1"/>
    <col min="9742" max="9742" width="10.7265625" style="993" customWidth="1"/>
    <col min="9743" max="9743" width="15.7265625" style="993" customWidth="1"/>
    <col min="9744" max="9984" width="9" style="993"/>
    <col min="9985" max="9985" width="15.81640625" style="993" customWidth="1"/>
    <col min="9986" max="9986" width="10.7265625" style="993" customWidth="1"/>
    <col min="9987" max="9987" width="31.1796875" style="993" customWidth="1"/>
    <col min="9988" max="9988" width="13.81640625" style="993" customWidth="1"/>
    <col min="9989" max="9989" width="7.7265625" style="993" customWidth="1"/>
    <col min="9990" max="9990" width="6.453125" style="993" customWidth="1"/>
    <col min="9991" max="9991" width="17.7265625" style="993" customWidth="1"/>
    <col min="9992" max="9992" width="10.7265625" style="993" customWidth="1"/>
    <col min="9993" max="9993" width="15.7265625" style="993" customWidth="1"/>
    <col min="9994" max="9994" width="10.7265625" style="993" customWidth="1"/>
    <col min="9995" max="9995" width="15.7265625" style="993" customWidth="1"/>
    <col min="9996" max="9996" width="10.7265625" style="993" customWidth="1"/>
    <col min="9997" max="9997" width="15.7265625" style="993" customWidth="1"/>
    <col min="9998" max="9998" width="10.7265625" style="993" customWidth="1"/>
    <col min="9999" max="9999" width="15.7265625" style="993" customWidth="1"/>
    <col min="10000" max="10240" width="9" style="993"/>
    <col min="10241" max="10241" width="15.81640625" style="993" customWidth="1"/>
    <col min="10242" max="10242" width="10.7265625" style="993" customWidth="1"/>
    <col min="10243" max="10243" width="31.1796875" style="993" customWidth="1"/>
    <col min="10244" max="10244" width="13.81640625" style="993" customWidth="1"/>
    <col min="10245" max="10245" width="7.7265625" style="993" customWidth="1"/>
    <col min="10246" max="10246" width="6.453125" style="993" customWidth="1"/>
    <col min="10247" max="10247" width="17.7265625" style="993" customWidth="1"/>
    <col min="10248" max="10248" width="10.7265625" style="993" customWidth="1"/>
    <col min="10249" max="10249" width="15.7265625" style="993" customWidth="1"/>
    <col min="10250" max="10250" width="10.7265625" style="993" customWidth="1"/>
    <col min="10251" max="10251" width="15.7265625" style="993" customWidth="1"/>
    <col min="10252" max="10252" width="10.7265625" style="993" customWidth="1"/>
    <col min="10253" max="10253" width="15.7265625" style="993" customWidth="1"/>
    <col min="10254" max="10254" width="10.7265625" style="993" customWidth="1"/>
    <col min="10255" max="10255" width="15.7265625" style="993" customWidth="1"/>
    <col min="10256" max="10496" width="9" style="993"/>
    <col min="10497" max="10497" width="15.81640625" style="993" customWidth="1"/>
    <col min="10498" max="10498" width="10.7265625" style="993" customWidth="1"/>
    <col min="10499" max="10499" width="31.1796875" style="993" customWidth="1"/>
    <col min="10500" max="10500" width="13.81640625" style="993" customWidth="1"/>
    <col min="10501" max="10501" width="7.7265625" style="993" customWidth="1"/>
    <col min="10502" max="10502" width="6.453125" style="993" customWidth="1"/>
    <col min="10503" max="10503" width="17.7265625" style="993" customWidth="1"/>
    <col min="10504" max="10504" width="10.7265625" style="993" customWidth="1"/>
    <col min="10505" max="10505" width="15.7265625" style="993" customWidth="1"/>
    <col min="10506" max="10506" width="10.7265625" style="993" customWidth="1"/>
    <col min="10507" max="10507" width="15.7265625" style="993" customWidth="1"/>
    <col min="10508" max="10508" width="10.7265625" style="993" customWidth="1"/>
    <col min="10509" max="10509" width="15.7265625" style="993" customWidth="1"/>
    <col min="10510" max="10510" width="10.7265625" style="993" customWidth="1"/>
    <col min="10511" max="10511" width="15.7265625" style="993" customWidth="1"/>
    <col min="10512" max="10752" width="9" style="993"/>
    <col min="10753" max="10753" width="15.81640625" style="993" customWidth="1"/>
    <col min="10754" max="10754" width="10.7265625" style="993" customWidth="1"/>
    <col min="10755" max="10755" width="31.1796875" style="993" customWidth="1"/>
    <col min="10756" max="10756" width="13.81640625" style="993" customWidth="1"/>
    <col min="10757" max="10757" width="7.7265625" style="993" customWidth="1"/>
    <col min="10758" max="10758" width="6.453125" style="993" customWidth="1"/>
    <col min="10759" max="10759" width="17.7265625" style="993" customWidth="1"/>
    <col min="10760" max="10760" width="10.7265625" style="993" customWidth="1"/>
    <col min="10761" max="10761" width="15.7265625" style="993" customWidth="1"/>
    <col min="10762" max="10762" width="10.7265625" style="993" customWidth="1"/>
    <col min="10763" max="10763" width="15.7265625" style="993" customWidth="1"/>
    <col min="10764" max="10764" width="10.7265625" style="993" customWidth="1"/>
    <col min="10765" max="10765" width="15.7265625" style="993" customWidth="1"/>
    <col min="10766" max="10766" width="10.7265625" style="993" customWidth="1"/>
    <col min="10767" max="10767" width="15.7265625" style="993" customWidth="1"/>
    <col min="10768" max="11008" width="9" style="993"/>
    <col min="11009" max="11009" width="15.81640625" style="993" customWidth="1"/>
    <col min="11010" max="11010" width="10.7265625" style="993" customWidth="1"/>
    <col min="11011" max="11011" width="31.1796875" style="993" customWidth="1"/>
    <col min="11012" max="11012" width="13.81640625" style="993" customWidth="1"/>
    <col min="11013" max="11013" width="7.7265625" style="993" customWidth="1"/>
    <col min="11014" max="11014" width="6.453125" style="993" customWidth="1"/>
    <col min="11015" max="11015" width="17.7265625" style="993" customWidth="1"/>
    <col min="11016" max="11016" width="10.7265625" style="993" customWidth="1"/>
    <col min="11017" max="11017" width="15.7265625" style="993" customWidth="1"/>
    <col min="11018" max="11018" width="10.7265625" style="993" customWidth="1"/>
    <col min="11019" max="11019" width="15.7265625" style="993" customWidth="1"/>
    <col min="11020" max="11020" width="10.7265625" style="993" customWidth="1"/>
    <col min="11021" max="11021" width="15.7265625" style="993" customWidth="1"/>
    <col min="11022" max="11022" width="10.7265625" style="993" customWidth="1"/>
    <col min="11023" max="11023" width="15.7265625" style="993" customWidth="1"/>
    <col min="11024" max="11264" width="9" style="993"/>
    <col min="11265" max="11265" width="15.81640625" style="993" customWidth="1"/>
    <col min="11266" max="11266" width="10.7265625" style="993" customWidth="1"/>
    <col min="11267" max="11267" width="31.1796875" style="993" customWidth="1"/>
    <col min="11268" max="11268" width="13.81640625" style="993" customWidth="1"/>
    <col min="11269" max="11269" width="7.7265625" style="993" customWidth="1"/>
    <col min="11270" max="11270" width="6.453125" style="993" customWidth="1"/>
    <col min="11271" max="11271" width="17.7265625" style="993" customWidth="1"/>
    <col min="11272" max="11272" width="10.7265625" style="993" customWidth="1"/>
    <col min="11273" max="11273" width="15.7265625" style="993" customWidth="1"/>
    <col min="11274" max="11274" width="10.7265625" style="993" customWidth="1"/>
    <col min="11275" max="11275" width="15.7265625" style="993" customWidth="1"/>
    <col min="11276" max="11276" width="10.7265625" style="993" customWidth="1"/>
    <col min="11277" max="11277" width="15.7265625" style="993" customWidth="1"/>
    <col min="11278" max="11278" width="10.7265625" style="993" customWidth="1"/>
    <col min="11279" max="11279" width="15.7265625" style="993" customWidth="1"/>
    <col min="11280" max="11520" width="9" style="993"/>
    <col min="11521" max="11521" width="15.81640625" style="993" customWidth="1"/>
    <col min="11522" max="11522" width="10.7265625" style="993" customWidth="1"/>
    <col min="11523" max="11523" width="31.1796875" style="993" customWidth="1"/>
    <col min="11524" max="11524" width="13.81640625" style="993" customWidth="1"/>
    <col min="11525" max="11525" width="7.7265625" style="993" customWidth="1"/>
    <col min="11526" max="11526" width="6.453125" style="993" customWidth="1"/>
    <col min="11527" max="11527" width="17.7265625" style="993" customWidth="1"/>
    <col min="11528" max="11528" width="10.7265625" style="993" customWidth="1"/>
    <col min="11529" max="11529" width="15.7265625" style="993" customWidth="1"/>
    <col min="11530" max="11530" width="10.7265625" style="993" customWidth="1"/>
    <col min="11531" max="11531" width="15.7265625" style="993" customWidth="1"/>
    <col min="11532" max="11532" width="10.7265625" style="993" customWidth="1"/>
    <col min="11533" max="11533" width="15.7265625" style="993" customWidth="1"/>
    <col min="11534" max="11534" width="10.7265625" style="993" customWidth="1"/>
    <col min="11535" max="11535" width="15.7265625" style="993" customWidth="1"/>
    <col min="11536" max="11776" width="9" style="993"/>
    <col min="11777" max="11777" width="15.81640625" style="993" customWidth="1"/>
    <col min="11778" max="11778" width="10.7265625" style="993" customWidth="1"/>
    <col min="11779" max="11779" width="31.1796875" style="993" customWidth="1"/>
    <col min="11780" max="11780" width="13.81640625" style="993" customWidth="1"/>
    <col min="11781" max="11781" width="7.7265625" style="993" customWidth="1"/>
    <col min="11782" max="11782" width="6.453125" style="993" customWidth="1"/>
    <col min="11783" max="11783" width="17.7265625" style="993" customWidth="1"/>
    <col min="11784" max="11784" width="10.7265625" style="993" customWidth="1"/>
    <col min="11785" max="11785" width="15.7265625" style="993" customWidth="1"/>
    <col min="11786" max="11786" width="10.7265625" style="993" customWidth="1"/>
    <col min="11787" max="11787" width="15.7265625" style="993" customWidth="1"/>
    <col min="11788" max="11788" width="10.7265625" style="993" customWidth="1"/>
    <col min="11789" max="11789" width="15.7265625" style="993" customWidth="1"/>
    <col min="11790" max="11790" width="10.7265625" style="993" customWidth="1"/>
    <col min="11791" max="11791" width="15.7265625" style="993" customWidth="1"/>
    <col min="11792" max="12032" width="9" style="993"/>
    <col min="12033" max="12033" width="15.81640625" style="993" customWidth="1"/>
    <col min="12034" max="12034" width="10.7265625" style="993" customWidth="1"/>
    <col min="12035" max="12035" width="31.1796875" style="993" customWidth="1"/>
    <col min="12036" max="12036" width="13.81640625" style="993" customWidth="1"/>
    <col min="12037" max="12037" width="7.7265625" style="993" customWidth="1"/>
    <col min="12038" max="12038" width="6.453125" style="993" customWidth="1"/>
    <col min="12039" max="12039" width="17.7265625" style="993" customWidth="1"/>
    <col min="12040" max="12040" width="10.7265625" style="993" customWidth="1"/>
    <col min="12041" max="12041" width="15.7265625" style="993" customWidth="1"/>
    <col min="12042" max="12042" width="10.7265625" style="993" customWidth="1"/>
    <col min="12043" max="12043" width="15.7265625" style="993" customWidth="1"/>
    <col min="12044" max="12044" width="10.7265625" style="993" customWidth="1"/>
    <col min="12045" max="12045" width="15.7265625" style="993" customWidth="1"/>
    <col min="12046" max="12046" width="10.7265625" style="993" customWidth="1"/>
    <col min="12047" max="12047" width="15.7265625" style="993" customWidth="1"/>
    <col min="12048" max="12288" width="9" style="993"/>
    <col min="12289" max="12289" width="15.81640625" style="993" customWidth="1"/>
    <col min="12290" max="12290" width="10.7265625" style="993" customWidth="1"/>
    <col min="12291" max="12291" width="31.1796875" style="993" customWidth="1"/>
    <col min="12292" max="12292" width="13.81640625" style="993" customWidth="1"/>
    <col min="12293" max="12293" width="7.7265625" style="993" customWidth="1"/>
    <col min="12294" max="12294" width="6.453125" style="993" customWidth="1"/>
    <col min="12295" max="12295" width="17.7265625" style="993" customWidth="1"/>
    <col min="12296" max="12296" width="10.7265625" style="993" customWidth="1"/>
    <col min="12297" max="12297" width="15.7265625" style="993" customWidth="1"/>
    <col min="12298" max="12298" width="10.7265625" style="993" customWidth="1"/>
    <col min="12299" max="12299" width="15.7265625" style="993" customWidth="1"/>
    <col min="12300" max="12300" width="10.7265625" style="993" customWidth="1"/>
    <col min="12301" max="12301" width="15.7265625" style="993" customWidth="1"/>
    <col min="12302" max="12302" width="10.7265625" style="993" customWidth="1"/>
    <col min="12303" max="12303" width="15.7265625" style="993" customWidth="1"/>
    <col min="12304" max="12544" width="9" style="993"/>
    <col min="12545" max="12545" width="15.81640625" style="993" customWidth="1"/>
    <col min="12546" max="12546" width="10.7265625" style="993" customWidth="1"/>
    <col min="12547" max="12547" width="31.1796875" style="993" customWidth="1"/>
    <col min="12548" max="12548" width="13.81640625" style="993" customWidth="1"/>
    <col min="12549" max="12549" width="7.7265625" style="993" customWidth="1"/>
    <col min="12550" max="12550" width="6.453125" style="993" customWidth="1"/>
    <col min="12551" max="12551" width="17.7265625" style="993" customWidth="1"/>
    <col min="12552" max="12552" width="10.7265625" style="993" customWidth="1"/>
    <col min="12553" max="12553" width="15.7265625" style="993" customWidth="1"/>
    <col min="12554" max="12554" width="10.7265625" style="993" customWidth="1"/>
    <col min="12555" max="12555" width="15.7265625" style="993" customWidth="1"/>
    <col min="12556" max="12556" width="10.7265625" style="993" customWidth="1"/>
    <col min="12557" max="12557" width="15.7265625" style="993" customWidth="1"/>
    <col min="12558" max="12558" width="10.7265625" style="993" customWidth="1"/>
    <col min="12559" max="12559" width="15.7265625" style="993" customWidth="1"/>
    <col min="12560" max="12800" width="9" style="993"/>
    <col min="12801" max="12801" width="15.81640625" style="993" customWidth="1"/>
    <col min="12802" max="12802" width="10.7265625" style="993" customWidth="1"/>
    <col min="12803" max="12803" width="31.1796875" style="993" customWidth="1"/>
    <col min="12804" max="12804" width="13.81640625" style="993" customWidth="1"/>
    <col min="12805" max="12805" width="7.7265625" style="993" customWidth="1"/>
    <col min="12806" max="12806" width="6.453125" style="993" customWidth="1"/>
    <col min="12807" max="12807" width="17.7265625" style="993" customWidth="1"/>
    <col min="12808" max="12808" width="10.7265625" style="993" customWidth="1"/>
    <col min="12809" max="12809" width="15.7265625" style="993" customWidth="1"/>
    <col min="12810" max="12810" width="10.7265625" style="993" customWidth="1"/>
    <col min="12811" max="12811" width="15.7265625" style="993" customWidth="1"/>
    <col min="12812" max="12812" width="10.7265625" style="993" customWidth="1"/>
    <col min="12813" max="12813" width="15.7265625" style="993" customWidth="1"/>
    <col min="12814" max="12814" width="10.7265625" style="993" customWidth="1"/>
    <col min="12815" max="12815" width="15.7265625" style="993" customWidth="1"/>
    <col min="12816" max="13056" width="9" style="993"/>
    <col min="13057" max="13057" width="15.81640625" style="993" customWidth="1"/>
    <col min="13058" max="13058" width="10.7265625" style="993" customWidth="1"/>
    <col min="13059" max="13059" width="31.1796875" style="993" customWidth="1"/>
    <col min="13060" max="13060" width="13.81640625" style="993" customWidth="1"/>
    <col min="13061" max="13061" width="7.7265625" style="993" customWidth="1"/>
    <col min="13062" max="13062" width="6.453125" style="993" customWidth="1"/>
    <col min="13063" max="13063" width="17.7265625" style="993" customWidth="1"/>
    <col min="13064" max="13064" width="10.7265625" style="993" customWidth="1"/>
    <col min="13065" max="13065" width="15.7265625" style="993" customWidth="1"/>
    <col min="13066" max="13066" width="10.7265625" style="993" customWidth="1"/>
    <col min="13067" max="13067" width="15.7265625" style="993" customWidth="1"/>
    <col min="13068" max="13068" width="10.7265625" style="993" customWidth="1"/>
    <col min="13069" max="13069" width="15.7265625" style="993" customWidth="1"/>
    <col min="13070" max="13070" width="10.7265625" style="993" customWidth="1"/>
    <col min="13071" max="13071" width="15.7265625" style="993" customWidth="1"/>
    <col min="13072" max="13312" width="9" style="993"/>
    <col min="13313" max="13313" width="15.81640625" style="993" customWidth="1"/>
    <col min="13314" max="13314" width="10.7265625" style="993" customWidth="1"/>
    <col min="13315" max="13315" width="31.1796875" style="993" customWidth="1"/>
    <col min="13316" max="13316" width="13.81640625" style="993" customWidth="1"/>
    <col min="13317" max="13317" width="7.7265625" style="993" customWidth="1"/>
    <col min="13318" max="13318" width="6.453125" style="993" customWidth="1"/>
    <col min="13319" max="13319" width="17.7265625" style="993" customWidth="1"/>
    <col min="13320" max="13320" width="10.7265625" style="993" customWidth="1"/>
    <col min="13321" max="13321" width="15.7265625" style="993" customWidth="1"/>
    <col min="13322" max="13322" width="10.7265625" style="993" customWidth="1"/>
    <col min="13323" max="13323" width="15.7265625" style="993" customWidth="1"/>
    <col min="13324" max="13324" width="10.7265625" style="993" customWidth="1"/>
    <col min="13325" max="13325" width="15.7265625" style="993" customWidth="1"/>
    <col min="13326" max="13326" width="10.7265625" style="993" customWidth="1"/>
    <col min="13327" max="13327" width="15.7265625" style="993" customWidth="1"/>
    <col min="13328" max="13568" width="9" style="993"/>
    <col min="13569" max="13569" width="15.81640625" style="993" customWidth="1"/>
    <col min="13570" max="13570" width="10.7265625" style="993" customWidth="1"/>
    <col min="13571" max="13571" width="31.1796875" style="993" customWidth="1"/>
    <col min="13572" max="13572" width="13.81640625" style="993" customWidth="1"/>
    <col min="13573" max="13573" width="7.7265625" style="993" customWidth="1"/>
    <col min="13574" max="13574" width="6.453125" style="993" customWidth="1"/>
    <col min="13575" max="13575" width="17.7265625" style="993" customWidth="1"/>
    <col min="13576" max="13576" width="10.7265625" style="993" customWidth="1"/>
    <col min="13577" max="13577" width="15.7265625" style="993" customWidth="1"/>
    <col min="13578" max="13578" width="10.7265625" style="993" customWidth="1"/>
    <col min="13579" max="13579" width="15.7265625" style="993" customWidth="1"/>
    <col min="13580" max="13580" width="10.7265625" style="993" customWidth="1"/>
    <col min="13581" max="13581" width="15.7265625" style="993" customWidth="1"/>
    <col min="13582" max="13582" width="10.7265625" style="993" customWidth="1"/>
    <col min="13583" max="13583" width="15.7265625" style="993" customWidth="1"/>
    <col min="13584" max="13824" width="9" style="993"/>
    <col min="13825" max="13825" width="15.81640625" style="993" customWidth="1"/>
    <col min="13826" max="13826" width="10.7265625" style="993" customWidth="1"/>
    <col min="13827" max="13827" width="31.1796875" style="993" customWidth="1"/>
    <col min="13828" max="13828" width="13.81640625" style="993" customWidth="1"/>
    <col min="13829" max="13829" width="7.7265625" style="993" customWidth="1"/>
    <col min="13830" max="13830" width="6.453125" style="993" customWidth="1"/>
    <col min="13831" max="13831" width="17.7265625" style="993" customWidth="1"/>
    <col min="13832" max="13832" width="10.7265625" style="993" customWidth="1"/>
    <col min="13833" max="13833" width="15.7265625" style="993" customWidth="1"/>
    <col min="13834" max="13834" width="10.7265625" style="993" customWidth="1"/>
    <col min="13835" max="13835" width="15.7265625" style="993" customWidth="1"/>
    <col min="13836" max="13836" width="10.7265625" style="993" customWidth="1"/>
    <col min="13837" max="13837" width="15.7265625" style="993" customWidth="1"/>
    <col min="13838" max="13838" width="10.7265625" style="993" customWidth="1"/>
    <col min="13839" max="13839" width="15.7265625" style="993" customWidth="1"/>
    <col min="13840" max="14080" width="9" style="993"/>
    <col min="14081" max="14081" width="15.81640625" style="993" customWidth="1"/>
    <col min="14082" max="14082" width="10.7265625" style="993" customWidth="1"/>
    <col min="14083" max="14083" width="31.1796875" style="993" customWidth="1"/>
    <col min="14084" max="14084" width="13.81640625" style="993" customWidth="1"/>
    <col min="14085" max="14085" width="7.7265625" style="993" customWidth="1"/>
    <col min="14086" max="14086" width="6.453125" style="993" customWidth="1"/>
    <col min="14087" max="14087" width="17.7265625" style="993" customWidth="1"/>
    <col min="14088" max="14088" width="10.7265625" style="993" customWidth="1"/>
    <col min="14089" max="14089" width="15.7265625" style="993" customWidth="1"/>
    <col min="14090" max="14090" width="10.7265625" style="993" customWidth="1"/>
    <col min="14091" max="14091" width="15.7265625" style="993" customWidth="1"/>
    <col min="14092" max="14092" width="10.7265625" style="993" customWidth="1"/>
    <col min="14093" max="14093" width="15.7265625" style="993" customWidth="1"/>
    <col min="14094" max="14094" width="10.7265625" style="993" customWidth="1"/>
    <col min="14095" max="14095" width="15.7265625" style="993" customWidth="1"/>
    <col min="14096" max="14336" width="9" style="993"/>
    <col min="14337" max="14337" width="15.81640625" style="993" customWidth="1"/>
    <col min="14338" max="14338" width="10.7265625" style="993" customWidth="1"/>
    <col min="14339" max="14339" width="31.1796875" style="993" customWidth="1"/>
    <col min="14340" max="14340" width="13.81640625" style="993" customWidth="1"/>
    <col min="14341" max="14341" width="7.7265625" style="993" customWidth="1"/>
    <col min="14342" max="14342" width="6.453125" style="993" customWidth="1"/>
    <col min="14343" max="14343" width="17.7265625" style="993" customWidth="1"/>
    <col min="14344" max="14344" width="10.7265625" style="993" customWidth="1"/>
    <col min="14345" max="14345" width="15.7265625" style="993" customWidth="1"/>
    <col min="14346" max="14346" width="10.7265625" style="993" customWidth="1"/>
    <col min="14347" max="14347" width="15.7265625" style="993" customWidth="1"/>
    <col min="14348" max="14348" width="10.7265625" style="993" customWidth="1"/>
    <col min="14349" max="14349" width="15.7265625" style="993" customWidth="1"/>
    <col min="14350" max="14350" width="10.7265625" style="993" customWidth="1"/>
    <col min="14351" max="14351" width="15.7265625" style="993" customWidth="1"/>
    <col min="14352" max="14592" width="9" style="993"/>
    <col min="14593" max="14593" width="15.81640625" style="993" customWidth="1"/>
    <col min="14594" max="14594" width="10.7265625" style="993" customWidth="1"/>
    <col min="14595" max="14595" width="31.1796875" style="993" customWidth="1"/>
    <col min="14596" max="14596" width="13.81640625" style="993" customWidth="1"/>
    <col min="14597" max="14597" width="7.7265625" style="993" customWidth="1"/>
    <col min="14598" max="14598" width="6.453125" style="993" customWidth="1"/>
    <col min="14599" max="14599" width="17.7265625" style="993" customWidth="1"/>
    <col min="14600" max="14600" width="10.7265625" style="993" customWidth="1"/>
    <col min="14601" max="14601" width="15.7265625" style="993" customWidth="1"/>
    <col min="14602" max="14602" width="10.7265625" style="993" customWidth="1"/>
    <col min="14603" max="14603" width="15.7265625" style="993" customWidth="1"/>
    <col min="14604" max="14604" width="10.7265625" style="993" customWidth="1"/>
    <col min="14605" max="14605" width="15.7265625" style="993" customWidth="1"/>
    <col min="14606" max="14606" width="10.7265625" style="993" customWidth="1"/>
    <col min="14607" max="14607" width="15.7265625" style="993" customWidth="1"/>
    <col min="14608" max="14848" width="9" style="993"/>
    <col min="14849" max="14849" width="15.81640625" style="993" customWidth="1"/>
    <col min="14850" max="14850" width="10.7265625" style="993" customWidth="1"/>
    <col min="14851" max="14851" width="31.1796875" style="993" customWidth="1"/>
    <col min="14852" max="14852" width="13.81640625" style="993" customWidth="1"/>
    <col min="14853" max="14853" width="7.7265625" style="993" customWidth="1"/>
    <col min="14854" max="14854" width="6.453125" style="993" customWidth="1"/>
    <col min="14855" max="14855" width="17.7265625" style="993" customWidth="1"/>
    <col min="14856" max="14856" width="10.7265625" style="993" customWidth="1"/>
    <col min="14857" max="14857" width="15.7265625" style="993" customWidth="1"/>
    <col min="14858" max="14858" width="10.7265625" style="993" customWidth="1"/>
    <col min="14859" max="14859" width="15.7265625" style="993" customWidth="1"/>
    <col min="14860" max="14860" width="10.7265625" style="993" customWidth="1"/>
    <col min="14861" max="14861" width="15.7265625" style="993" customWidth="1"/>
    <col min="14862" max="14862" width="10.7265625" style="993" customWidth="1"/>
    <col min="14863" max="14863" width="15.7265625" style="993" customWidth="1"/>
    <col min="14864" max="15104" width="9" style="993"/>
    <col min="15105" max="15105" width="15.81640625" style="993" customWidth="1"/>
    <col min="15106" max="15106" width="10.7265625" style="993" customWidth="1"/>
    <col min="15107" max="15107" width="31.1796875" style="993" customWidth="1"/>
    <col min="15108" max="15108" width="13.81640625" style="993" customWidth="1"/>
    <col min="15109" max="15109" width="7.7265625" style="993" customWidth="1"/>
    <col min="15110" max="15110" width="6.453125" style="993" customWidth="1"/>
    <col min="15111" max="15111" width="17.7265625" style="993" customWidth="1"/>
    <col min="15112" max="15112" width="10.7265625" style="993" customWidth="1"/>
    <col min="15113" max="15113" width="15.7265625" style="993" customWidth="1"/>
    <col min="15114" max="15114" width="10.7265625" style="993" customWidth="1"/>
    <col min="15115" max="15115" width="15.7265625" style="993" customWidth="1"/>
    <col min="15116" max="15116" width="10.7265625" style="993" customWidth="1"/>
    <col min="15117" max="15117" width="15.7265625" style="993" customWidth="1"/>
    <col min="15118" max="15118" width="10.7265625" style="993" customWidth="1"/>
    <col min="15119" max="15119" width="15.7265625" style="993" customWidth="1"/>
    <col min="15120" max="15360" width="9" style="993"/>
    <col min="15361" max="15361" width="15.81640625" style="993" customWidth="1"/>
    <col min="15362" max="15362" width="10.7265625" style="993" customWidth="1"/>
    <col min="15363" max="15363" width="31.1796875" style="993" customWidth="1"/>
    <col min="15364" max="15364" width="13.81640625" style="993" customWidth="1"/>
    <col min="15365" max="15365" width="7.7265625" style="993" customWidth="1"/>
    <col min="15366" max="15366" width="6.453125" style="993" customWidth="1"/>
    <col min="15367" max="15367" width="17.7265625" style="993" customWidth="1"/>
    <col min="15368" max="15368" width="10.7265625" style="993" customWidth="1"/>
    <col min="15369" max="15369" width="15.7265625" style="993" customWidth="1"/>
    <col min="15370" max="15370" width="10.7265625" style="993" customWidth="1"/>
    <col min="15371" max="15371" width="15.7265625" style="993" customWidth="1"/>
    <col min="15372" max="15372" width="10.7265625" style="993" customWidth="1"/>
    <col min="15373" max="15373" width="15.7265625" style="993" customWidth="1"/>
    <col min="15374" max="15374" width="10.7265625" style="993" customWidth="1"/>
    <col min="15375" max="15375" width="15.7265625" style="993" customWidth="1"/>
    <col min="15376" max="15616" width="9" style="993"/>
    <col min="15617" max="15617" width="15.81640625" style="993" customWidth="1"/>
    <col min="15618" max="15618" width="10.7265625" style="993" customWidth="1"/>
    <col min="15619" max="15619" width="31.1796875" style="993" customWidth="1"/>
    <col min="15620" max="15620" width="13.81640625" style="993" customWidth="1"/>
    <col min="15621" max="15621" width="7.7265625" style="993" customWidth="1"/>
    <col min="15622" max="15622" width="6.453125" style="993" customWidth="1"/>
    <col min="15623" max="15623" width="17.7265625" style="993" customWidth="1"/>
    <col min="15624" max="15624" width="10.7265625" style="993" customWidth="1"/>
    <col min="15625" max="15625" width="15.7265625" style="993" customWidth="1"/>
    <col min="15626" max="15626" width="10.7265625" style="993" customWidth="1"/>
    <col min="15627" max="15627" width="15.7265625" style="993" customWidth="1"/>
    <col min="15628" max="15628" width="10.7265625" style="993" customWidth="1"/>
    <col min="15629" max="15629" width="15.7265625" style="993" customWidth="1"/>
    <col min="15630" max="15630" width="10.7265625" style="993" customWidth="1"/>
    <col min="15631" max="15631" width="15.7265625" style="993" customWidth="1"/>
    <col min="15632" max="15872" width="9" style="993"/>
    <col min="15873" max="15873" width="15.81640625" style="993" customWidth="1"/>
    <col min="15874" max="15874" width="10.7265625" style="993" customWidth="1"/>
    <col min="15875" max="15875" width="31.1796875" style="993" customWidth="1"/>
    <col min="15876" max="15876" width="13.81640625" style="993" customWidth="1"/>
    <col min="15877" max="15877" width="7.7265625" style="993" customWidth="1"/>
    <col min="15878" max="15878" width="6.453125" style="993" customWidth="1"/>
    <col min="15879" max="15879" width="17.7265625" style="993" customWidth="1"/>
    <col min="15880" max="15880" width="10.7265625" style="993" customWidth="1"/>
    <col min="15881" max="15881" width="15.7265625" style="993" customWidth="1"/>
    <col min="15882" max="15882" width="10.7265625" style="993" customWidth="1"/>
    <col min="15883" max="15883" width="15.7265625" style="993" customWidth="1"/>
    <col min="15884" max="15884" width="10.7265625" style="993" customWidth="1"/>
    <col min="15885" max="15885" width="15.7265625" style="993" customWidth="1"/>
    <col min="15886" max="15886" width="10.7265625" style="993" customWidth="1"/>
    <col min="15887" max="15887" width="15.7265625" style="993" customWidth="1"/>
    <col min="15888" max="16128" width="9" style="993"/>
    <col min="16129" max="16129" width="15.81640625" style="993" customWidth="1"/>
    <col min="16130" max="16130" width="10.7265625" style="993" customWidth="1"/>
    <col min="16131" max="16131" width="31.1796875" style="993" customWidth="1"/>
    <col min="16132" max="16132" width="13.81640625" style="993" customWidth="1"/>
    <col min="16133" max="16133" width="7.7265625" style="993" customWidth="1"/>
    <col min="16134" max="16134" width="6.453125" style="993" customWidth="1"/>
    <col min="16135" max="16135" width="17.7265625" style="993" customWidth="1"/>
    <col min="16136" max="16136" width="10.7265625" style="993" customWidth="1"/>
    <col min="16137" max="16137" width="15.7265625" style="993" customWidth="1"/>
    <col min="16138" max="16138" width="10.7265625" style="993" customWidth="1"/>
    <col min="16139" max="16139" width="15.7265625" style="993" customWidth="1"/>
    <col min="16140" max="16140" width="10.7265625" style="993" customWidth="1"/>
    <col min="16141" max="16141" width="15.7265625" style="993" customWidth="1"/>
    <col min="16142" max="16142" width="10.7265625" style="993" customWidth="1"/>
    <col min="16143" max="16143" width="15.7265625" style="993" customWidth="1"/>
    <col min="16144" max="16384" width="9" style="993"/>
  </cols>
  <sheetData>
    <row r="1" spans="2:16">
      <c r="B1" s="989" t="s">
        <v>106</v>
      </c>
    </row>
    <row r="2" spans="2:16">
      <c r="B2" s="1422" t="s">
        <v>0</v>
      </c>
      <c r="C2" s="1422"/>
      <c r="D2" s="1422"/>
      <c r="E2" s="1422"/>
      <c r="F2" s="1422"/>
      <c r="G2" s="1422"/>
      <c r="H2" s="1423"/>
      <c r="I2" s="1422"/>
      <c r="J2" s="1423"/>
      <c r="K2" s="1422"/>
      <c r="L2" s="1423"/>
      <c r="M2" s="1422"/>
      <c r="N2" s="1423"/>
      <c r="O2" s="1422"/>
      <c r="P2" s="1422"/>
    </row>
    <row r="3" spans="2:16">
      <c r="B3" s="1424" t="s">
        <v>1</v>
      </c>
      <c r="C3" s="1424"/>
      <c r="D3" s="1424"/>
      <c r="E3" s="1424"/>
      <c r="F3" s="1424"/>
      <c r="G3" s="1424"/>
      <c r="H3" s="1425"/>
      <c r="I3" s="1424"/>
      <c r="J3" s="1425"/>
      <c r="K3" s="1424"/>
      <c r="L3" s="1425"/>
      <c r="M3" s="1424"/>
      <c r="N3" s="1425"/>
      <c r="O3" s="1424"/>
      <c r="P3" s="1424"/>
    </row>
    <row r="4" spans="2:16">
      <c r="D4" s="994"/>
      <c r="E4" s="995"/>
      <c r="F4" s="996"/>
      <c r="G4" s="997"/>
    </row>
    <row r="5" spans="2:16">
      <c r="B5" s="998" t="s">
        <v>376</v>
      </c>
      <c r="C5" s="999"/>
      <c r="D5" s="994"/>
      <c r="E5" s="995"/>
      <c r="F5" s="996"/>
    </row>
    <row r="6" spans="2:16">
      <c r="B6" s="1000" t="s">
        <v>109</v>
      </c>
      <c r="C6" s="1001"/>
      <c r="D6" s="1002"/>
      <c r="E6" s="1003"/>
      <c r="F6" s="1004"/>
      <c r="G6" s="1005" t="s">
        <v>110</v>
      </c>
      <c r="H6" s="1006"/>
      <c r="I6" s="1007"/>
      <c r="J6" s="1006"/>
      <c r="K6" s="1008"/>
      <c r="L6" s="1009" t="s">
        <v>377</v>
      </c>
      <c r="M6" s="1010"/>
      <c r="N6" s="1009"/>
      <c r="O6" s="1011"/>
    </row>
    <row r="7" spans="2:16">
      <c r="B7" s="1012" t="s">
        <v>540</v>
      </c>
      <c r="C7" s="999"/>
      <c r="D7" s="1013"/>
      <c r="E7" s="1014"/>
      <c r="F7" s="1015"/>
      <c r="G7" s="1016" t="s">
        <v>113</v>
      </c>
      <c r="H7" s="1017" t="s">
        <v>8</v>
      </c>
      <c r="I7" s="1018"/>
      <c r="J7" s="1019" t="s">
        <v>114</v>
      </c>
      <c r="K7" s="1008"/>
      <c r="L7" s="1020" t="s">
        <v>205</v>
      </c>
      <c r="M7" s="1021"/>
      <c r="N7" s="1020"/>
      <c r="O7" s="1018"/>
    </row>
    <row r="8" spans="2:16">
      <c r="B8" s="1022"/>
      <c r="C8" s="1023"/>
      <c r="D8" s="1024"/>
      <c r="E8" s="1025"/>
      <c r="F8" s="1026"/>
      <c r="G8" s="1000"/>
      <c r="H8" s="1426" t="s">
        <v>116</v>
      </c>
      <c r="I8" s="1427"/>
      <c r="J8" s="1428"/>
      <c r="K8" s="1427"/>
      <c r="L8" s="1428"/>
      <c r="M8" s="1427"/>
      <c r="N8" s="1428"/>
      <c r="O8" s="1429"/>
    </row>
    <row r="9" spans="2:16">
      <c r="B9" s="1027" t="s">
        <v>10</v>
      </c>
      <c r="C9" s="1028" t="s">
        <v>11</v>
      </c>
      <c r="D9" s="1029" t="s">
        <v>117</v>
      </c>
      <c r="E9" s="1430" t="s">
        <v>13</v>
      </c>
      <c r="F9" s="1431"/>
      <c r="G9" s="1030" t="s">
        <v>14</v>
      </c>
      <c r="H9" s="1426" t="s">
        <v>118</v>
      </c>
      <c r="I9" s="1429"/>
      <c r="J9" s="1426" t="s">
        <v>119</v>
      </c>
      <c r="K9" s="1429"/>
      <c r="L9" s="1426" t="s">
        <v>120</v>
      </c>
      <c r="M9" s="1429"/>
      <c r="N9" s="1426" t="s">
        <v>121</v>
      </c>
      <c r="O9" s="1429"/>
    </row>
    <row r="10" spans="2:16">
      <c r="B10" s="1031"/>
      <c r="C10" s="1032"/>
      <c r="D10" s="1033"/>
      <c r="E10" s="1034"/>
      <c r="F10" s="1035"/>
      <c r="G10" s="1016"/>
      <c r="H10" s="1036" t="s">
        <v>22</v>
      </c>
      <c r="I10" s="1037" t="s">
        <v>21</v>
      </c>
      <c r="J10" s="1038" t="s">
        <v>22</v>
      </c>
      <c r="K10" s="1037" t="s">
        <v>122</v>
      </c>
      <c r="L10" s="1036" t="s">
        <v>22</v>
      </c>
      <c r="M10" s="1039" t="s">
        <v>122</v>
      </c>
      <c r="N10" s="1036" t="s">
        <v>22</v>
      </c>
      <c r="O10" s="1040" t="s">
        <v>21</v>
      </c>
    </row>
    <row r="11" spans="2:16" s="1049" customFormat="1" ht="16" customHeight="1">
      <c r="B11" s="1041">
        <v>1</v>
      </c>
      <c r="C11" s="1042" t="s">
        <v>767</v>
      </c>
      <c r="D11" s="1043">
        <v>401</v>
      </c>
      <c r="E11" s="1044">
        <v>12</v>
      </c>
      <c r="F11" s="1045" t="s">
        <v>128</v>
      </c>
      <c r="G11" s="1046">
        <f>D11*E11</f>
        <v>4812</v>
      </c>
      <c r="H11" s="1047">
        <v>3</v>
      </c>
      <c r="I11" s="1048">
        <f>H11*D11</f>
        <v>1203</v>
      </c>
      <c r="J11" s="1047">
        <v>3</v>
      </c>
      <c r="K11" s="1048">
        <f>J11*D11</f>
        <v>1203</v>
      </c>
      <c r="L11" s="1047">
        <v>3</v>
      </c>
      <c r="M11" s="1048">
        <f>L11*D11</f>
        <v>1203</v>
      </c>
      <c r="N11" s="1047">
        <v>3</v>
      </c>
      <c r="O11" s="1048">
        <f>N11*D11</f>
        <v>1203</v>
      </c>
    </row>
    <row r="12" spans="2:16" s="1049" customFormat="1" ht="16" customHeight="1">
      <c r="B12" s="1050">
        <v>2</v>
      </c>
      <c r="C12" s="1042" t="s">
        <v>768</v>
      </c>
      <c r="D12" s="1043">
        <v>401</v>
      </c>
      <c r="E12" s="1044">
        <v>12</v>
      </c>
      <c r="F12" s="1045" t="s">
        <v>128</v>
      </c>
      <c r="G12" s="1046">
        <f t="shared" ref="G12:G75" si="0">D12*E12</f>
        <v>4812</v>
      </c>
      <c r="H12" s="1047">
        <v>3</v>
      </c>
      <c r="I12" s="1048">
        <f t="shared" ref="I12:I17" si="1">H12*D12</f>
        <v>1203</v>
      </c>
      <c r="J12" s="1047">
        <v>3</v>
      </c>
      <c r="K12" s="1048">
        <f t="shared" ref="K12:K75" si="2">J12*D12</f>
        <v>1203</v>
      </c>
      <c r="L12" s="1047">
        <v>3</v>
      </c>
      <c r="M12" s="1048">
        <f t="shared" ref="M12:M75" si="3">L12*D12</f>
        <v>1203</v>
      </c>
      <c r="N12" s="1047">
        <v>3</v>
      </c>
      <c r="O12" s="1048">
        <f t="shared" ref="O12:O75" si="4">N12*D12</f>
        <v>1203</v>
      </c>
    </row>
    <row r="13" spans="2:16" s="1049" customFormat="1" ht="19" customHeight="1">
      <c r="B13" s="1041">
        <v>3</v>
      </c>
      <c r="C13" s="1042" t="s">
        <v>2151</v>
      </c>
      <c r="D13" s="1043">
        <v>1800</v>
      </c>
      <c r="E13" s="1044">
        <v>3</v>
      </c>
      <c r="F13" s="1045" t="s">
        <v>128</v>
      </c>
      <c r="G13" s="1046">
        <f t="shared" si="0"/>
        <v>5400</v>
      </c>
      <c r="H13" s="1047">
        <v>1</v>
      </c>
      <c r="I13" s="1048">
        <f t="shared" si="1"/>
        <v>1800</v>
      </c>
      <c r="J13" s="1047">
        <v>1</v>
      </c>
      <c r="K13" s="1048">
        <f t="shared" si="2"/>
        <v>1800</v>
      </c>
      <c r="L13" s="1047">
        <v>0</v>
      </c>
      <c r="M13" s="1048">
        <f t="shared" si="3"/>
        <v>0</v>
      </c>
      <c r="N13" s="1047">
        <v>1</v>
      </c>
      <c r="O13" s="1048">
        <f t="shared" si="4"/>
        <v>1800</v>
      </c>
    </row>
    <row r="14" spans="2:16" s="1049" customFormat="1" ht="16" customHeight="1">
      <c r="B14" s="1041">
        <v>4</v>
      </c>
      <c r="C14" s="1042" t="s">
        <v>2152</v>
      </c>
      <c r="D14" s="1043">
        <v>250</v>
      </c>
      <c r="E14" s="1044">
        <v>8</v>
      </c>
      <c r="F14" s="1045" t="s">
        <v>128</v>
      </c>
      <c r="G14" s="1046">
        <f t="shared" si="0"/>
        <v>2000</v>
      </c>
      <c r="H14" s="1047">
        <v>2</v>
      </c>
      <c r="I14" s="1048">
        <f t="shared" si="1"/>
        <v>500</v>
      </c>
      <c r="J14" s="1047">
        <v>2</v>
      </c>
      <c r="K14" s="1048">
        <f t="shared" si="2"/>
        <v>500</v>
      </c>
      <c r="L14" s="1047">
        <v>2</v>
      </c>
      <c r="M14" s="1048">
        <f t="shared" si="3"/>
        <v>500</v>
      </c>
      <c r="N14" s="1047">
        <v>2</v>
      </c>
      <c r="O14" s="1048">
        <f t="shared" si="4"/>
        <v>500</v>
      </c>
    </row>
    <row r="15" spans="2:16" s="1049" customFormat="1" ht="15" customHeight="1">
      <c r="B15" s="1050">
        <v>5</v>
      </c>
      <c r="C15" s="1051" t="s">
        <v>358</v>
      </c>
      <c r="D15" s="1043">
        <v>400</v>
      </c>
      <c r="E15" s="1044">
        <v>2</v>
      </c>
      <c r="F15" s="1045" t="s">
        <v>128</v>
      </c>
      <c r="G15" s="1046">
        <f t="shared" si="0"/>
        <v>800</v>
      </c>
      <c r="H15" s="1047">
        <v>2</v>
      </c>
      <c r="I15" s="1048">
        <f t="shared" si="1"/>
        <v>800</v>
      </c>
      <c r="J15" s="1047">
        <v>0</v>
      </c>
      <c r="K15" s="1048">
        <f t="shared" si="2"/>
        <v>0</v>
      </c>
      <c r="L15" s="1047">
        <v>0</v>
      </c>
      <c r="M15" s="1048">
        <f t="shared" si="3"/>
        <v>0</v>
      </c>
      <c r="N15" s="1047">
        <v>0</v>
      </c>
      <c r="O15" s="1048">
        <f t="shared" si="4"/>
        <v>0</v>
      </c>
    </row>
    <row r="16" spans="2:16" s="1049" customFormat="1" ht="15" customHeight="1">
      <c r="B16" s="1041">
        <v>6</v>
      </c>
      <c r="C16" s="1051" t="s">
        <v>132</v>
      </c>
      <c r="D16" s="1043">
        <v>120</v>
      </c>
      <c r="E16" s="1044">
        <v>36</v>
      </c>
      <c r="F16" s="1045" t="s">
        <v>128</v>
      </c>
      <c r="G16" s="1046">
        <f t="shared" si="0"/>
        <v>4320</v>
      </c>
      <c r="H16" s="1047">
        <v>12</v>
      </c>
      <c r="I16" s="1048">
        <f t="shared" si="1"/>
        <v>1440</v>
      </c>
      <c r="J16" s="1047">
        <v>20</v>
      </c>
      <c r="K16" s="1048">
        <f t="shared" si="2"/>
        <v>2400</v>
      </c>
      <c r="L16" s="1047">
        <v>2</v>
      </c>
      <c r="M16" s="1048">
        <f t="shared" si="3"/>
        <v>240</v>
      </c>
      <c r="N16" s="1047">
        <v>2</v>
      </c>
      <c r="O16" s="1048">
        <f t="shared" si="4"/>
        <v>240</v>
      </c>
    </row>
    <row r="17" spans="2:15" s="1049" customFormat="1" ht="15" customHeight="1">
      <c r="B17" s="1041">
        <v>7</v>
      </c>
      <c r="C17" s="1051" t="s">
        <v>2153</v>
      </c>
      <c r="D17" s="1043">
        <v>160</v>
      </c>
      <c r="E17" s="1044">
        <v>10</v>
      </c>
      <c r="F17" s="1045" t="s">
        <v>128</v>
      </c>
      <c r="G17" s="1046">
        <f t="shared" si="0"/>
        <v>1600</v>
      </c>
      <c r="H17" s="1047">
        <v>0</v>
      </c>
      <c r="I17" s="1048">
        <f t="shared" si="1"/>
        <v>0</v>
      </c>
      <c r="J17" s="1047">
        <v>10</v>
      </c>
      <c r="K17" s="1048">
        <f t="shared" si="2"/>
        <v>1600</v>
      </c>
      <c r="L17" s="1047">
        <v>0</v>
      </c>
      <c r="M17" s="1048">
        <f t="shared" si="3"/>
        <v>0</v>
      </c>
      <c r="N17" s="1047">
        <v>0</v>
      </c>
      <c r="O17" s="1048">
        <f t="shared" si="4"/>
        <v>0</v>
      </c>
    </row>
    <row r="18" spans="2:15" s="1049" customFormat="1" ht="15" customHeight="1">
      <c r="B18" s="1050">
        <v>8</v>
      </c>
      <c r="C18" s="1051" t="s">
        <v>2154</v>
      </c>
      <c r="D18" s="1043">
        <v>15</v>
      </c>
      <c r="E18" s="1044">
        <v>48</v>
      </c>
      <c r="F18" s="1045" t="s">
        <v>128</v>
      </c>
      <c r="G18" s="1046">
        <f t="shared" si="0"/>
        <v>720</v>
      </c>
      <c r="H18" s="1047">
        <v>24</v>
      </c>
      <c r="I18" s="1048">
        <f>H18*D18</f>
        <v>360</v>
      </c>
      <c r="J18" s="1047">
        <v>0</v>
      </c>
      <c r="K18" s="1048">
        <f t="shared" si="2"/>
        <v>0</v>
      </c>
      <c r="L18" s="1047">
        <v>24</v>
      </c>
      <c r="M18" s="1048">
        <f t="shared" si="3"/>
        <v>360</v>
      </c>
      <c r="N18" s="1047">
        <v>0</v>
      </c>
      <c r="O18" s="1048">
        <f t="shared" si="4"/>
        <v>0</v>
      </c>
    </row>
    <row r="19" spans="2:15" s="1049" customFormat="1" ht="15" customHeight="1">
      <c r="B19" s="1041">
        <v>9</v>
      </c>
      <c r="C19" s="1051" t="s">
        <v>2155</v>
      </c>
      <c r="D19" s="1043">
        <v>650</v>
      </c>
      <c r="E19" s="1044">
        <v>1</v>
      </c>
      <c r="F19" s="1045" t="s">
        <v>128</v>
      </c>
      <c r="G19" s="1046">
        <f t="shared" si="0"/>
        <v>650</v>
      </c>
      <c r="H19" s="1047">
        <v>1</v>
      </c>
      <c r="I19" s="1048">
        <f t="shared" ref="I19:I82" si="5">H19*D19</f>
        <v>650</v>
      </c>
      <c r="J19" s="1047">
        <v>0</v>
      </c>
      <c r="K19" s="1048">
        <f t="shared" si="2"/>
        <v>0</v>
      </c>
      <c r="L19" s="1047">
        <v>0</v>
      </c>
      <c r="M19" s="1048">
        <f t="shared" si="3"/>
        <v>0</v>
      </c>
      <c r="N19" s="1047">
        <v>0</v>
      </c>
      <c r="O19" s="1048">
        <f t="shared" si="4"/>
        <v>0</v>
      </c>
    </row>
    <row r="20" spans="2:15" s="1049" customFormat="1" ht="15" customHeight="1">
      <c r="B20" s="1041">
        <v>10</v>
      </c>
      <c r="C20" s="1051" t="s">
        <v>2156</v>
      </c>
      <c r="D20" s="1043">
        <v>9.8279999999999994</v>
      </c>
      <c r="E20" s="1044">
        <v>3</v>
      </c>
      <c r="F20" s="1045" t="s">
        <v>128</v>
      </c>
      <c r="G20" s="1046">
        <f t="shared" si="0"/>
        <v>29.483999999999998</v>
      </c>
      <c r="H20" s="1047">
        <v>1</v>
      </c>
      <c r="I20" s="1048">
        <f t="shared" si="5"/>
        <v>9.8279999999999994</v>
      </c>
      <c r="J20" s="1047">
        <v>1</v>
      </c>
      <c r="K20" s="1048">
        <f t="shared" si="2"/>
        <v>9.8279999999999994</v>
      </c>
      <c r="L20" s="1047">
        <v>0</v>
      </c>
      <c r="M20" s="1048">
        <f t="shared" si="3"/>
        <v>0</v>
      </c>
      <c r="N20" s="1047">
        <v>1</v>
      </c>
      <c r="O20" s="1048">
        <f t="shared" si="4"/>
        <v>9.8279999999999994</v>
      </c>
    </row>
    <row r="21" spans="2:15" s="1049" customFormat="1" ht="15" customHeight="1">
      <c r="B21" s="1050">
        <v>11</v>
      </c>
      <c r="C21" s="1051" t="s">
        <v>774</v>
      </c>
      <c r="D21" s="1043">
        <v>65</v>
      </c>
      <c r="E21" s="1044">
        <v>8</v>
      </c>
      <c r="F21" s="1045" t="s">
        <v>128</v>
      </c>
      <c r="G21" s="1046">
        <f t="shared" si="0"/>
        <v>520</v>
      </c>
      <c r="H21" s="1047">
        <v>4</v>
      </c>
      <c r="I21" s="1048">
        <f t="shared" si="5"/>
        <v>260</v>
      </c>
      <c r="J21" s="1047">
        <v>0</v>
      </c>
      <c r="K21" s="1048">
        <f t="shared" si="2"/>
        <v>0</v>
      </c>
      <c r="L21" s="1047">
        <v>4</v>
      </c>
      <c r="M21" s="1048">
        <f t="shared" si="3"/>
        <v>260</v>
      </c>
      <c r="N21" s="1047">
        <v>0</v>
      </c>
      <c r="O21" s="1048">
        <f t="shared" si="4"/>
        <v>0</v>
      </c>
    </row>
    <row r="22" spans="2:15" s="1049" customFormat="1" ht="15" customHeight="1">
      <c r="B22" s="1041">
        <v>12</v>
      </c>
      <c r="C22" s="1051" t="s">
        <v>2157</v>
      </c>
      <c r="D22" s="1043">
        <v>65</v>
      </c>
      <c r="E22" s="1044">
        <v>8</v>
      </c>
      <c r="F22" s="1045" t="s">
        <v>128</v>
      </c>
      <c r="G22" s="1046">
        <f t="shared" si="0"/>
        <v>520</v>
      </c>
      <c r="H22" s="1047">
        <v>4</v>
      </c>
      <c r="I22" s="1048">
        <f t="shared" si="5"/>
        <v>260</v>
      </c>
      <c r="J22" s="1047">
        <v>0</v>
      </c>
      <c r="K22" s="1048">
        <f t="shared" si="2"/>
        <v>0</v>
      </c>
      <c r="L22" s="1047">
        <v>4</v>
      </c>
      <c r="M22" s="1048">
        <f t="shared" si="3"/>
        <v>260</v>
      </c>
      <c r="N22" s="1047">
        <v>0</v>
      </c>
      <c r="O22" s="1048">
        <f t="shared" si="4"/>
        <v>0</v>
      </c>
    </row>
    <row r="23" spans="2:15" s="1049" customFormat="1" ht="15" customHeight="1">
      <c r="B23" s="1041">
        <v>13</v>
      </c>
      <c r="C23" s="1051" t="s">
        <v>2158</v>
      </c>
      <c r="D23" s="1043">
        <v>65</v>
      </c>
      <c r="E23" s="1044">
        <v>8</v>
      </c>
      <c r="F23" s="1045" t="s">
        <v>128</v>
      </c>
      <c r="G23" s="1046">
        <f t="shared" si="0"/>
        <v>520</v>
      </c>
      <c r="H23" s="1047">
        <v>4</v>
      </c>
      <c r="I23" s="1048">
        <f t="shared" si="5"/>
        <v>260</v>
      </c>
      <c r="J23" s="1047">
        <v>0</v>
      </c>
      <c r="K23" s="1048">
        <f t="shared" si="2"/>
        <v>0</v>
      </c>
      <c r="L23" s="1047">
        <v>4</v>
      </c>
      <c r="M23" s="1048">
        <f t="shared" si="3"/>
        <v>260</v>
      </c>
      <c r="N23" s="1047">
        <v>0</v>
      </c>
      <c r="O23" s="1048">
        <f t="shared" si="4"/>
        <v>0</v>
      </c>
    </row>
    <row r="24" spans="2:15" s="1049" customFormat="1" ht="15" customHeight="1">
      <c r="B24" s="1050">
        <v>14</v>
      </c>
      <c r="C24" s="1051" t="s">
        <v>2159</v>
      </c>
      <c r="D24" s="1043">
        <v>85</v>
      </c>
      <c r="E24" s="1044">
        <v>4</v>
      </c>
      <c r="F24" s="1045" t="s">
        <v>128</v>
      </c>
      <c r="G24" s="1046">
        <f t="shared" si="0"/>
        <v>340</v>
      </c>
      <c r="H24" s="1047">
        <v>2</v>
      </c>
      <c r="I24" s="1048">
        <f t="shared" si="5"/>
        <v>170</v>
      </c>
      <c r="J24" s="1047">
        <v>0</v>
      </c>
      <c r="K24" s="1048">
        <f t="shared" si="2"/>
        <v>0</v>
      </c>
      <c r="L24" s="1047">
        <v>2</v>
      </c>
      <c r="M24" s="1048">
        <f t="shared" si="3"/>
        <v>170</v>
      </c>
      <c r="N24" s="1047">
        <v>0</v>
      </c>
      <c r="O24" s="1048">
        <f t="shared" si="4"/>
        <v>0</v>
      </c>
    </row>
    <row r="25" spans="2:15" s="1049" customFormat="1" ht="15" customHeight="1">
      <c r="B25" s="1041">
        <v>15</v>
      </c>
      <c r="C25" s="1051" t="s">
        <v>2160</v>
      </c>
      <c r="D25" s="1043">
        <v>85</v>
      </c>
      <c r="E25" s="1044">
        <v>4</v>
      </c>
      <c r="F25" s="1045" t="s">
        <v>128</v>
      </c>
      <c r="G25" s="1046">
        <f t="shared" si="0"/>
        <v>340</v>
      </c>
      <c r="H25" s="1047">
        <v>2</v>
      </c>
      <c r="I25" s="1048">
        <f t="shared" si="5"/>
        <v>170</v>
      </c>
      <c r="J25" s="1047">
        <v>0</v>
      </c>
      <c r="K25" s="1048">
        <f t="shared" si="2"/>
        <v>0</v>
      </c>
      <c r="L25" s="1047">
        <v>2</v>
      </c>
      <c r="M25" s="1048">
        <f t="shared" si="3"/>
        <v>170</v>
      </c>
      <c r="N25" s="1047">
        <v>0</v>
      </c>
      <c r="O25" s="1048">
        <f t="shared" si="4"/>
        <v>0</v>
      </c>
    </row>
    <row r="26" spans="2:15" s="1049" customFormat="1" ht="15" customHeight="1">
      <c r="B26" s="1050">
        <v>16</v>
      </c>
      <c r="C26" s="1051" t="s">
        <v>2161</v>
      </c>
      <c r="D26" s="1043">
        <v>85</v>
      </c>
      <c r="E26" s="1044">
        <v>4</v>
      </c>
      <c r="F26" s="1045" t="s">
        <v>128</v>
      </c>
      <c r="G26" s="1046">
        <f t="shared" si="0"/>
        <v>340</v>
      </c>
      <c r="H26" s="1047">
        <v>2</v>
      </c>
      <c r="I26" s="1048">
        <f t="shared" si="5"/>
        <v>170</v>
      </c>
      <c r="J26" s="1047">
        <v>0</v>
      </c>
      <c r="K26" s="1048">
        <f t="shared" si="2"/>
        <v>0</v>
      </c>
      <c r="L26" s="1047">
        <v>2</v>
      </c>
      <c r="M26" s="1048">
        <f t="shared" si="3"/>
        <v>170</v>
      </c>
      <c r="N26" s="1047">
        <v>0</v>
      </c>
      <c r="O26" s="1048">
        <f t="shared" si="4"/>
        <v>0</v>
      </c>
    </row>
    <row r="27" spans="2:15" s="1049" customFormat="1" ht="15" customHeight="1">
      <c r="B27" s="1041">
        <v>17</v>
      </c>
      <c r="C27" s="1051" t="s">
        <v>775</v>
      </c>
      <c r="D27" s="1043">
        <v>65</v>
      </c>
      <c r="E27" s="1044">
        <v>8</v>
      </c>
      <c r="F27" s="1045" t="s">
        <v>128</v>
      </c>
      <c r="G27" s="1046">
        <f t="shared" si="0"/>
        <v>520</v>
      </c>
      <c r="H27" s="1047">
        <v>4</v>
      </c>
      <c r="I27" s="1048">
        <f t="shared" si="5"/>
        <v>260</v>
      </c>
      <c r="J27" s="1047">
        <v>0</v>
      </c>
      <c r="K27" s="1048">
        <f t="shared" si="2"/>
        <v>0</v>
      </c>
      <c r="L27" s="1047">
        <v>4</v>
      </c>
      <c r="M27" s="1048">
        <f t="shared" si="3"/>
        <v>260</v>
      </c>
      <c r="N27" s="1047">
        <v>0</v>
      </c>
      <c r="O27" s="1048">
        <f t="shared" si="4"/>
        <v>0</v>
      </c>
    </row>
    <row r="28" spans="2:15" s="1049" customFormat="1" ht="15" customHeight="1">
      <c r="B28" s="1041">
        <v>18</v>
      </c>
      <c r="C28" s="1051" t="s">
        <v>2162</v>
      </c>
      <c r="D28" s="1043">
        <v>65</v>
      </c>
      <c r="E28" s="1044">
        <v>8</v>
      </c>
      <c r="F28" s="1045" t="s">
        <v>128</v>
      </c>
      <c r="G28" s="1046">
        <f t="shared" si="0"/>
        <v>520</v>
      </c>
      <c r="H28" s="1047">
        <v>4</v>
      </c>
      <c r="I28" s="1048">
        <f t="shared" si="5"/>
        <v>260</v>
      </c>
      <c r="J28" s="1047">
        <v>0</v>
      </c>
      <c r="K28" s="1048">
        <f t="shared" si="2"/>
        <v>0</v>
      </c>
      <c r="L28" s="1047">
        <v>4</v>
      </c>
      <c r="M28" s="1048">
        <f t="shared" si="3"/>
        <v>260</v>
      </c>
      <c r="N28" s="1047">
        <v>0</v>
      </c>
      <c r="O28" s="1048">
        <f t="shared" si="4"/>
        <v>0</v>
      </c>
    </row>
    <row r="29" spans="2:15" s="1049" customFormat="1" ht="15" customHeight="1">
      <c r="B29" s="1050">
        <v>19</v>
      </c>
      <c r="C29" s="1051" t="s">
        <v>2163</v>
      </c>
      <c r="D29" s="1043">
        <v>65</v>
      </c>
      <c r="E29" s="1044">
        <v>8</v>
      </c>
      <c r="F29" s="1045" t="s">
        <v>128</v>
      </c>
      <c r="G29" s="1046">
        <f t="shared" si="0"/>
        <v>520</v>
      </c>
      <c r="H29" s="1047">
        <v>4</v>
      </c>
      <c r="I29" s="1048">
        <f t="shared" si="5"/>
        <v>260</v>
      </c>
      <c r="J29" s="1047">
        <v>0</v>
      </c>
      <c r="K29" s="1048">
        <f t="shared" si="2"/>
        <v>0</v>
      </c>
      <c r="L29" s="1047">
        <v>4</v>
      </c>
      <c r="M29" s="1048">
        <f t="shared" si="3"/>
        <v>260</v>
      </c>
      <c r="N29" s="1047">
        <v>0</v>
      </c>
      <c r="O29" s="1048">
        <f t="shared" si="4"/>
        <v>0</v>
      </c>
    </row>
    <row r="30" spans="2:15" s="1049" customFormat="1" ht="15" customHeight="1">
      <c r="B30" s="1041">
        <v>20</v>
      </c>
      <c r="C30" s="1051" t="s">
        <v>2164</v>
      </c>
      <c r="D30" s="1043">
        <v>85</v>
      </c>
      <c r="E30" s="1044">
        <v>4</v>
      </c>
      <c r="F30" s="1045" t="s">
        <v>128</v>
      </c>
      <c r="G30" s="1046">
        <f t="shared" si="0"/>
        <v>340</v>
      </c>
      <c r="H30" s="1047">
        <v>2</v>
      </c>
      <c r="I30" s="1048">
        <f t="shared" si="5"/>
        <v>170</v>
      </c>
      <c r="J30" s="1047">
        <v>0</v>
      </c>
      <c r="K30" s="1048">
        <f t="shared" si="2"/>
        <v>0</v>
      </c>
      <c r="L30" s="1047">
        <v>2</v>
      </c>
      <c r="M30" s="1048">
        <f t="shared" si="3"/>
        <v>170</v>
      </c>
      <c r="N30" s="1047">
        <v>0</v>
      </c>
      <c r="O30" s="1048">
        <f t="shared" si="4"/>
        <v>0</v>
      </c>
    </row>
    <row r="31" spans="2:15" s="1049" customFormat="1" ht="15" customHeight="1">
      <c r="B31" s="1041">
        <v>21</v>
      </c>
      <c r="C31" s="1051" t="s">
        <v>2165</v>
      </c>
      <c r="D31" s="1043">
        <v>85</v>
      </c>
      <c r="E31" s="1044">
        <v>4</v>
      </c>
      <c r="F31" s="1045" t="s">
        <v>128</v>
      </c>
      <c r="G31" s="1046">
        <f t="shared" si="0"/>
        <v>340</v>
      </c>
      <c r="H31" s="1047">
        <v>2</v>
      </c>
      <c r="I31" s="1048">
        <f t="shared" si="5"/>
        <v>170</v>
      </c>
      <c r="J31" s="1047">
        <v>0</v>
      </c>
      <c r="K31" s="1048">
        <f t="shared" si="2"/>
        <v>0</v>
      </c>
      <c r="L31" s="1047">
        <v>2</v>
      </c>
      <c r="M31" s="1048">
        <f t="shared" si="3"/>
        <v>170</v>
      </c>
      <c r="N31" s="1047">
        <v>0</v>
      </c>
      <c r="O31" s="1048">
        <f t="shared" si="4"/>
        <v>0</v>
      </c>
    </row>
    <row r="32" spans="2:15" s="1049" customFormat="1" ht="15" customHeight="1">
      <c r="B32" s="1050">
        <v>22</v>
      </c>
      <c r="C32" s="1051" t="s">
        <v>2166</v>
      </c>
      <c r="D32" s="1043">
        <v>85</v>
      </c>
      <c r="E32" s="1044">
        <v>4</v>
      </c>
      <c r="F32" s="1045" t="s">
        <v>128</v>
      </c>
      <c r="G32" s="1046">
        <f t="shared" si="0"/>
        <v>340</v>
      </c>
      <c r="H32" s="1047">
        <v>2</v>
      </c>
      <c r="I32" s="1048">
        <f t="shared" si="5"/>
        <v>170</v>
      </c>
      <c r="J32" s="1047">
        <v>0</v>
      </c>
      <c r="K32" s="1048">
        <f t="shared" si="2"/>
        <v>0</v>
      </c>
      <c r="L32" s="1047">
        <v>2</v>
      </c>
      <c r="M32" s="1048">
        <f t="shared" si="3"/>
        <v>170</v>
      </c>
      <c r="N32" s="1047">
        <v>0</v>
      </c>
      <c r="O32" s="1048">
        <f t="shared" si="4"/>
        <v>0</v>
      </c>
    </row>
    <row r="33" spans="2:15" s="1049" customFormat="1" ht="15" customHeight="1">
      <c r="B33" s="1041">
        <v>23</v>
      </c>
      <c r="C33" s="1051" t="s">
        <v>2167</v>
      </c>
      <c r="D33" s="1043">
        <v>55</v>
      </c>
      <c r="E33" s="1044">
        <v>6</v>
      </c>
      <c r="F33" s="1045" t="s">
        <v>128</v>
      </c>
      <c r="G33" s="1046">
        <f t="shared" si="0"/>
        <v>330</v>
      </c>
      <c r="H33" s="1047">
        <v>6</v>
      </c>
      <c r="I33" s="1048">
        <f t="shared" si="5"/>
        <v>330</v>
      </c>
      <c r="J33" s="1047">
        <v>0</v>
      </c>
      <c r="K33" s="1048">
        <f t="shared" si="2"/>
        <v>0</v>
      </c>
      <c r="L33" s="1047">
        <v>0</v>
      </c>
      <c r="M33" s="1048">
        <f t="shared" si="3"/>
        <v>0</v>
      </c>
      <c r="N33" s="1047">
        <v>0</v>
      </c>
      <c r="O33" s="1048">
        <f t="shared" si="4"/>
        <v>0</v>
      </c>
    </row>
    <row r="34" spans="2:15" s="1049" customFormat="1" ht="15" customHeight="1">
      <c r="B34" s="1041">
        <v>24</v>
      </c>
      <c r="C34" s="1051" t="s">
        <v>2168</v>
      </c>
      <c r="D34" s="1043">
        <v>45</v>
      </c>
      <c r="E34" s="1044">
        <v>6</v>
      </c>
      <c r="F34" s="1045" t="s">
        <v>128</v>
      </c>
      <c r="G34" s="1046">
        <f t="shared" si="0"/>
        <v>270</v>
      </c>
      <c r="H34" s="1047">
        <v>6</v>
      </c>
      <c r="I34" s="1048">
        <f t="shared" si="5"/>
        <v>270</v>
      </c>
      <c r="J34" s="1047">
        <v>0</v>
      </c>
      <c r="K34" s="1048">
        <f t="shared" si="2"/>
        <v>0</v>
      </c>
      <c r="L34" s="1047">
        <v>0</v>
      </c>
      <c r="M34" s="1048">
        <f t="shared" si="3"/>
        <v>0</v>
      </c>
      <c r="N34" s="1047">
        <v>0</v>
      </c>
      <c r="O34" s="1048">
        <f t="shared" si="4"/>
        <v>0</v>
      </c>
    </row>
    <row r="35" spans="2:15" s="1049" customFormat="1" ht="15" customHeight="1">
      <c r="B35" s="1050">
        <v>25</v>
      </c>
      <c r="C35" s="1051" t="s">
        <v>777</v>
      </c>
      <c r="D35" s="1043">
        <v>75</v>
      </c>
      <c r="E35" s="1044">
        <v>4</v>
      </c>
      <c r="F35" s="1045" t="s">
        <v>128</v>
      </c>
      <c r="G35" s="1046">
        <f t="shared" si="0"/>
        <v>300</v>
      </c>
      <c r="H35" s="1047">
        <v>2</v>
      </c>
      <c r="I35" s="1048">
        <f t="shared" si="5"/>
        <v>150</v>
      </c>
      <c r="J35" s="1047">
        <v>1</v>
      </c>
      <c r="K35" s="1048">
        <f t="shared" si="2"/>
        <v>75</v>
      </c>
      <c r="L35" s="1047">
        <v>1</v>
      </c>
      <c r="M35" s="1048">
        <f t="shared" si="3"/>
        <v>75</v>
      </c>
      <c r="N35" s="1047">
        <v>0</v>
      </c>
      <c r="O35" s="1048">
        <f t="shared" si="4"/>
        <v>0</v>
      </c>
    </row>
    <row r="36" spans="2:15" s="1049" customFormat="1" ht="15" customHeight="1">
      <c r="B36" s="1041">
        <v>26</v>
      </c>
      <c r="C36" s="1051" t="s">
        <v>778</v>
      </c>
      <c r="D36" s="1043">
        <v>50</v>
      </c>
      <c r="E36" s="1044">
        <v>4</v>
      </c>
      <c r="F36" s="1045" t="s">
        <v>128</v>
      </c>
      <c r="G36" s="1046">
        <f t="shared" si="0"/>
        <v>200</v>
      </c>
      <c r="H36" s="1047">
        <v>2</v>
      </c>
      <c r="I36" s="1048">
        <f t="shared" si="5"/>
        <v>100</v>
      </c>
      <c r="J36" s="1047">
        <v>1</v>
      </c>
      <c r="K36" s="1048">
        <f t="shared" si="2"/>
        <v>50</v>
      </c>
      <c r="L36" s="1047">
        <v>1</v>
      </c>
      <c r="M36" s="1048">
        <f t="shared" si="3"/>
        <v>50</v>
      </c>
      <c r="N36" s="1047">
        <v>0</v>
      </c>
      <c r="O36" s="1048">
        <f t="shared" si="4"/>
        <v>0</v>
      </c>
    </row>
    <row r="37" spans="2:15" s="1049" customFormat="1" ht="15" customHeight="1">
      <c r="B37" s="1041">
        <v>27</v>
      </c>
      <c r="C37" s="1051" t="s">
        <v>785</v>
      </c>
      <c r="D37" s="1043">
        <v>85</v>
      </c>
      <c r="E37" s="1044">
        <v>20</v>
      </c>
      <c r="F37" s="1045" t="s">
        <v>128</v>
      </c>
      <c r="G37" s="1046">
        <f t="shared" si="0"/>
        <v>1700</v>
      </c>
      <c r="H37" s="1047">
        <v>5</v>
      </c>
      <c r="I37" s="1048">
        <f t="shared" si="5"/>
        <v>425</v>
      </c>
      <c r="J37" s="1047">
        <v>10</v>
      </c>
      <c r="K37" s="1048">
        <f t="shared" si="2"/>
        <v>850</v>
      </c>
      <c r="L37" s="1047">
        <v>5</v>
      </c>
      <c r="M37" s="1048">
        <f t="shared" si="3"/>
        <v>425</v>
      </c>
      <c r="N37" s="1047">
        <v>0</v>
      </c>
      <c r="O37" s="1048">
        <f t="shared" si="4"/>
        <v>0</v>
      </c>
    </row>
    <row r="38" spans="2:15" s="1049" customFormat="1" ht="15" customHeight="1">
      <c r="B38" s="1050">
        <v>28</v>
      </c>
      <c r="C38" s="1051" t="s">
        <v>2169</v>
      </c>
      <c r="D38" s="1043">
        <v>80</v>
      </c>
      <c r="E38" s="1044">
        <v>10</v>
      </c>
      <c r="F38" s="1045" t="s">
        <v>128</v>
      </c>
      <c r="G38" s="1046">
        <f t="shared" si="0"/>
        <v>800</v>
      </c>
      <c r="H38" s="1047">
        <v>5</v>
      </c>
      <c r="I38" s="1048">
        <f t="shared" si="5"/>
        <v>400</v>
      </c>
      <c r="J38" s="1047">
        <v>0</v>
      </c>
      <c r="K38" s="1048">
        <f t="shared" si="2"/>
        <v>0</v>
      </c>
      <c r="L38" s="1047">
        <v>5</v>
      </c>
      <c r="M38" s="1048">
        <f t="shared" si="3"/>
        <v>400</v>
      </c>
      <c r="N38" s="1047">
        <v>0</v>
      </c>
      <c r="O38" s="1048">
        <f t="shared" si="4"/>
        <v>0</v>
      </c>
    </row>
    <row r="39" spans="2:15" s="1049" customFormat="1" ht="15" customHeight="1">
      <c r="B39" s="1041">
        <v>29</v>
      </c>
      <c r="C39" s="1051" t="s">
        <v>2170</v>
      </c>
      <c r="D39" s="1043">
        <v>80</v>
      </c>
      <c r="E39" s="1044">
        <v>3</v>
      </c>
      <c r="F39" s="1045" t="s">
        <v>128</v>
      </c>
      <c r="G39" s="1046">
        <f t="shared" si="0"/>
        <v>240</v>
      </c>
      <c r="H39" s="1047">
        <v>3</v>
      </c>
      <c r="I39" s="1048">
        <f t="shared" si="5"/>
        <v>240</v>
      </c>
      <c r="J39" s="1047">
        <v>0</v>
      </c>
      <c r="K39" s="1048">
        <f t="shared" si="2"/>
        <v>0</v>
      </c>
      <c r="L39" s="1047">
        <v>0</v>
      </c>
      <c r="M39" s="1048">
        <f t="shared" si="3"/>
        <v>0</v>
      </c>
      <c r="N39" s="1047">
        <v>0</v>
      </c>
      <c r="O39" s="1048">
        <f t="shared" si="4"/>
        <v>0</v>
      </c>
    </row>
    <row r="40" spans="2:15" s="1049" customFormat="1" ht="15" customHeight="1">
      <c r="B40" s="1050">
        <v>30</v>
      </c>
      <c r="C40" s="1051" t="s">
        <v>791</v>
      </c>
      <c r="D40" s="1043">
        <v>80</v>
      </c>
      <c r="E40" s="1044">
        <v>1</v>
      </c>
      <c r="F40" s="1045" t="s">
        <v>128</v>
      </c>
      <c r="G40" s="1046">
        <f t="shared" si="0"/>
        <v>80</v>
      </c>
      <c r="H40" s="1047">
        <v>0</v>
      </c>
      <c r="I40" s="1048">
        <f t="shared" si="5"/>
        <v>0</v>
      </c>
      <c r="J40" s="1047">
        <v>1</v>
      </c>
      <c r="K40" s="1048">
        <f t="shared" si="2"/>
        <v>80</v>
      </c>
      <c r="L40" s="1047">
        <v>0</v>
      </c>
      <c r="M40" s="1048">
        <f t="shared" si="3"/>
        <v>0</v>
      </c>
      <c r="N40" s="1047">
        <v>0</v>
      </c>
      <c r="O40" s="1048">
        <f t="shared" si="4"/>
        <v>0</v>
      </c>
    </row>
    <row r="41" spans="2:15" s="1049" customFormat="1" ht="15" customHeight="1">
      <c r="B41" s="1041">
        <v>31</v>
      </c>
      <c r="C41" s="1051" t="s">
        <v>2171</v>
      </c>
      <c r="D41" s="1043">
        <v>120</v>
      </c>
      <c r="E41" s="1044">
        <v>3</v>
      </c>
      <c r="F41" s="1045" t="s">
        <v>128</v>
      </c>
      <c r="G41" s="1046">
        <f t="shared" si="0"/>
        <v>360</v>
      </c>
      <c r="H41" s="1047">
        <v>1</v>
      </c>
      <c r="I41" s="1048">
        <f t="shared" si="5"/>
        <v>120</v>
      </c>
      <c r="J41" s="1047">
        <v>1</v>
      </c>
      <c r="K41" s="1048">
        <f t="shared" si="2"/>
        <v>120</v>
      </c>
      <c r="L41" s="1047">
        <v>1</v>
      </c>
      <c r="M41" s="1048">
        <f t="shared" si="3"/>
        <v>120</v>
      </c>
      <c r="N41" s="1047">
        <v>0</v>
      </c>
      <c r="O41" s="1048">
        <f t="shared" si="4"/>
        <v>0</v>
      </c>
    </row>
    <row r="42" spans="2:15" s="1049" customFormat="1" ht="15" customHeight="1">
      <c r="B42" s="1041">
        <v>32</v>
      </c>
      <c r="C42" s="1051" t="s">
        <v>2172</v>
      </c>
      <c r="D42" s="1043">
        <v>125</v>
      </c>
      <c r="E42" s="1044">
        <v>3</v>
      </c>
      <c r="F42" s="1045" t="s">
        <v>128</v>
      </c>
      <c r="G42" s="1046">
        <f t="shared" si="0"/>
        <v>375</v>
      </c>
      <c r="H42" s="1047">
        <v>3</v>
      </c>
      <c r="I42" s="1048">
        <f t="shared" si="5"/>
        <v>375</v>
      </c>
      <c r="J42" s="1047">
        <v>0</v>
      </c>
      <c r="K42" s="1048">
        <f t="shared" si="2"/>
        <v>0</v>
      </c>
      <c r="L42" s="1047">
        <v>0</v>
      </c>
      <c r="M42" s="1048">
        <f t="shared" si="3"/>
        <v>0</v>
      </c>
      <c r="N42" s="1047">
        <v>0</v>
      </c>
      <c r="O42" s="1048">
        <f t="shared" si="4"/>
        <v>0</v>
      </c>
    </row>
    <row r="43" spans="2:15" s="1049" customFormat="1" ht="15" customHeight="1">
      <c r="B43" s="1041">
        <v>33</v>
      </c>
      <c r="C43" s="1042" t="s">
        <v>2173</v>
      </c>
      <c r="D43" s="1043">
        <v>120</v>
      </c>
      <c r="E43" s="1044">
        <v>6</v>
      </c>
      <c r="F43" s="1045" t="s">
        <v>128</v>
      </c>
      <c r="G43" s="1046">
        <f t="shared" si="0"/>
        <v>720</v>
      </c>
      <c r="H43" s="1047">
        <v>2</v>
      </c>
      <c r="I43" s="1048">
        <f t="shared" si="5"/>
        <v>240</v>
      </c>
      <c r="J43" s="1047">
        <v>2</v>
      </c>
      <c r="K43" s="1048">
        <f t="shared" si="2"/>
        <v>240</v>
      </c>
      <c r="L43" s="1047">
        <v>2</v>
      </c>
      <c r="M43" s="1048">
        <f t="shared" si="3"/>
        <v>240</v>
      </c>
      <c r="N43" s="1047">
        <v>0</v>
      </c>
      <c r="O43" s="1048">
        <f t="shared" si="4"/>
        <v>0</v>
      </c>
    </row>
    <row r="44" spans="2:15" s="1049" customFormat="1" ht="15" customHeight="1">
      <c r="B44" s="1050">
        <v>34</v>
      </c>
      <c r="C44" s="1051" t="s">
        <v>2174</v>
      </c>
      <c r="D44" s="1043">
        <v>50</v>
      </c>
      <c r="E44" s="1044">
        <v>20</v>
      </c>
      <c r="F44" s="1045" t="s">
        <v>128</v>
      </c>
      <c r="G44" s="1046">
        <f t="shared" si="0"/>
        <v>1000</v>
      </c>
      <c r="H44" s="1047">
        <v>0</v>
      </c>
      <c r="I44" s="1048">
        <f t="shared" si="5"/>
        <v>0</v>
      </c>
      <c r="J44" s="1047">
        <v>10</v>
      </c>
      <c r="K44" s="1048">
        <f t="shared" si="2"/>
        <v>500</v>
      </c>
      <c r="L44" s="1047">
        <v>0</v>
      </c>
      <c r="M44" s="1048">
        <f t="shared" si="3"/>
        <v>0</v>
      </c>
      <c r="N44" s="1047">
        <v>10</v>
      </c>
      <c r="O44" s="1048">
        <f t="shared" si="4"/>
        <v>500</v>
      </c>
    </row>
    <row r="45" spans="2:15" s="1049" customFormat="1" ht="15" customHeight="1">
      <c r="B45" s="1041">
        <v>35</v>
      </c>
      <c r="C45" s="1051" t="s">
        <v>793</v>
      </c>
      <c r="D45" s="1043">
        <v>100.464</v>
      </c>
      <c r="E45" s="1044">
        <v>22</v>
      </c>
      <c r="F45" s="1045" t="s">
        <v>128</v>
      </c>
      <c r="G45" s="1046">
        <f t="shared" si="0"/>
        <v>2210.2080000000001</v>
      </c>
      <c r="H45" s="1047">
        <v>0</v>
      </c>
      <c r="I45" s="1048">
        <f t="shared" si="5"/>
        <v>0</v>
      </c>
      <c r="J45" s="1047">
        <v>10</v>
      </c>
      <c r="K45" s="1048">
        <f t="shared" si="2"/>
        <v>1004.64</v>
      </c>
      <c r="L45" s="1047">
        <v>2</v>
      </c>
      <c r="M45" s="1048">
        <f t="shared" si="3"/>
        <v>200.928</v>
      </c>
      <c r="N45" s="1047">
        <v>10</v>
      </c>
      <c r="O45" s="1048">
        <f t="shared" si="4"/>
        <v>1004.64</v>
      </c>
    </row>
    <row r="46" spans="2:15" s="1049" customFormat="1" ht="15" customHeight="1">
      <c r="B46" s="1041">
        <v>36</v>
      </c>
      <c r="C46" s="1051" t="s">
        <v>796</v>
      </c>
      <c r="D46" s="1043">
        <v>120</v>
      </c>
      <c r="E46" s="1044">
        <v>4</v>
      </c>
      <c r="F46" s="1045" t="s">
        <v>128</v>
      </c>
      <c r="G46" s="1046">
        <f t="shared" si="0"/>
        <v>480</v>
      </c>
      <c r="H46" s="1047">
        <v>2</v>
      </c>
      <c r="I46" s="1048">
        <f t="shared" si="5"/>
        <v>240</v>
      </c>
      <c r="J46" s="1047">
        <v>2</v>
      </c>
      <c r="K46" s="1048">
        <f t="shared" si="2"/>
        <v>240</v>
      </c>
      <c r="L46" s="1047">
        <v>0</v>
      </c>
      <c r="M46" s="1048">
        <f t="shared" si="3"/>
        <v>0</v>
      </c>
      <c r="N46" s="1047">
        <v>0</v>
      </c>
      <c r="O46" s="1048">
        <f t="shared" si="4"/>
        <v>0</v>
      </c>
    </row>
    <row r="47" spans="2:15" s="1049" customFormat="1" ht="15" customHeight="1">
      <c r="B47" s="1050">
        <v>37</v>
      </c>
      <c r="C47" s="1051" t="s">
        <v>2175</v>
      </c>
      <c r="D47" s="1043">
        <v>300</v>
      </c>
      <c r="E47" s="1044">
        <v>2</v>
      </c>
      <c r="F47" s="1045" t="s">
        <v>128</v>
      </c>
      <c r="G47" s="1046">
        <f t="shared" si="0"/>
        <v>600</v>
      </c>
      <c r="H47" s="1047">
        <v>2</v>
      </c>
      <c r="I47" s="1048">
        <f t="shared" si="5"/>
        <v>600</v>
      </c>
      <c r="J47" s="1047">
        <v>0</v>
      </c>
      <c r="K47" s="1048">
        <f t="shared" si="2"/>
        <v>0</v>
      </c>
      <c r="L47" s="1047">
        <v>0</v>
      </c>
      <c r="M47" s="1048">
        <f t="shared" si="3"/>
        <v>0</v>
      </c>
      <c r="N47" s="1047">
        <v>0</v>
      </c>
      <c r="O47" s="1048">
        <f t="shared" si="4"/>
        <v>0</v>
      </c>
    </row>
    <row r="48" spans="2:15" s="1049" customFormat="1" ht="15" customHeight="1">
      <c r="B48" s="1041">
        <v>38</v>
      </c>
      <c r="C48" s="1051" t="s">
        <v>2176</v>
      </c>
      <c r="D48" s="1043">
        <v>450</v>
      </c>
      <c r="E48" s="1044">
        <v>2</v>
      </c>
      <c r="F48" s="1045" t="s">
        <v>128</v>
      </c>
      <c r="G48" s="1046">
        <f t="shared" si="0"/>
        <v>900</v>
      </c>
      <c r="H48" s="1047">
        <v>2</v>
      </c>
      <c r="I48" s="1048">
        <f t="shared" si="5"/>
        <v>900</v>
      </c>
      <c r="J48" s="1047">
        <v>0</v>
      </c>
      <c r="K48" s="1048">
        <f t="shared" si="2"/>
        <v>0</v>
      </c>
      <c r="L48" s="1047">
        <v>0</v>
      </c>
      <c r="M48" s="1048">
        <f t="shared" si="3"/>
        <v>0</v>
      </c>
      <c r="N48" s="1047">
        <v>0</v>
      </c>
      <c r="O48" s="1048">
        <f t="shared" si="4"/>
        <v>0</v>
      </c>
    </row>
    <row r="49" spans="2:15" s="1049" customFormat="1" ht="15" customHeight="1">
      <c r="B49" s="1041">
        <v>39</v>
      </c>
      <c r="C49" s="1051" t="s">
        <v>2177</v>
      </c>
      <c r="D49" s="1043">
        <v>230</v>
      </c>
      <c r="E49" s="1044">
        <v>6</v>
      </c>
      <c r="F49" s="1045" t="s">
        <v>128</v>
      </c>
      <c r="G49" s="1046">
        <f t="shared" si="0"/>
        <v>1380</v>
      </c>
      <c r="H49" s="1047">
        <v>6</v>
      </c>
      <c r="I49" s="1048">
        <f t="shared" si="5"/>
        <v>1380</v>
      </c>
      <c r="J49" s="1047">
        <v>0</v>
      </c>
      <c r="K49" s="1048">
        <f t="shared" si="2"/>
        <v>0</v>
      </c>
      <c r="L49" s="1047">
        <v>0</v>
      </c>
      <c r="M49" s="1048">
        <f t="shared" si="3"/>
        <v>0</v>
      </c>
      <c r="N49" s="1047">
        <v>0</v>
      </c>
      <c r="O49" s="1048">
        <f t="shared" si="4"/>
        <v>0</v>
      </c>
    </row>
    <row r="50" spans="2:15" s="1049" customFormat="1" ht="15" customHeight="1">
      <c r="B50" s="1050">
        <v>40</v>
      </c>
      <c r="C50" s="1051" t="s">
        <v>182</v>
      </c>
      <c r="D50" s="1043">
        <v>200</v>
      </c>
      <c r="E50" s="1044">
        <v>6</v>
      </c>
      <c r="F50" s="1045" t="s">
        <v>128</v>
      </c>
      <c r="G50" s="1046">
        <f t="shared" si="0"/>
        <v>1200</v>
      </c>
      <c r="H50" s="1047">
        <v>2</v>
      </c>
      <c r="I50" s="1048">
        <f t="shared" si="5"/>
        <v>400</v>
      </c>
      <c r="J50" s="1047">
        <v>2</v>
      </c>
      <c r="K50" s="1048">
        <f t="shared" si="2"/>
        <v>400</v>
      </c>
      <c r="L50" s="1047">
        <v>0</v>
      </c>
      <c r="M50" s="1048">
        <f t="shared" si="3"/>
        <v>0</v>
      </c>
      <c r="N50" s="1047">
        <v>2</v>
      </c>
      <c r="O50" s="1048">
        <f t="shared" si="4"/>
        <v>400</v>
      </c>
    </row>
    <row r="51" spans="2:15" s="1049" customFormat="1" ht="15" customHeight="1">
      <c r="B51" s="1041">
        <v>41</v>
      </c>
      <c r="C51" s="1051" t="s">
        <v>2178</v>
      </c>
      <c r="D51" s="1043">
        <v>100</v>
      </c>
      <c r="E51" s="1044">
        <v>6</v>
      </c>
      <c r="F51" s="1045" t="s">
        <v>128</v>
      </c>
      <c r="G51" s="1046">
        <f t="shared" si="0"/>
        <v>600</v>
      </c>
      <c r="H51" s="1047">
        <v>2</v>
      </c>
      <c r="I51" s="1048">
        <f t="shared" si="5"/>
        <v>200</v>
      </c>
      <c r="J51" s="1047">
        <v>2</v>
      </c>
      <c r="K51" s="1048">
        <f t="shared" si="2"/>
        <v>200</v>
      </c>
      <c r="L51" s="1047">
        <v>0</v>
      </c>
      <c r="M51" s="1048">
        <f t="shared" si="3"/>
        <v>0</v>
      </c>
      <c r="N51" s="1047">
        <v>2</v>
      </c>
      <c r="O51" s="1048">
        <f t="shared" si="4"/>
        <v>200</v>
      </c>
    </row>
    <row r="52" spans="2:15" s="1049" customFormat="1" ht="15" customHeight="1">
      <c r="B52" s="1041">
        <v>42</v>
      </c>
      <c r="C52" s="1051" t="s">
        <v>2179</v>
      </c>
      <c r="D52" s="1043">
        <v>65</v>
      </c>
      <c r="E52" s="1044">
        <v>15</v>
      </c>
      <c r="F52" s="1045" t="s">
        <v>128</v>
      </c>
      <c r="G52" s="1046">
        <f t="shared" si="0"/>
        <v>975</v>
      </c>
      <c r="H52" s="1047">
        <v>5</v>
      </c>
      <c r="I52" s="1048">
        <f t="shared" si="5"/>
        <v>325</v>
      </c>
      <c r="J52" s="1047">
        <v>5</v>
      </c>
      <c r="K52" s="1048">
        <f t="shared" si="2"/>
        <v>325</v>
      </c>
      <c r="L52" s="1047">
        <v>0</v>
      </c>
      <c r="M52" s="1048">
        <f t="shared" si="3"/>
        <v>0</v>
      </c>
      <c r="N52" s="1047">
        <v>5</v>
      </c>
      <c r="O52" s="1048">
        <f t="shared" si="4"/>
        <v>325</v>
      </c>
    </row>
    <row r="53" spans="2:15" s="1049" customFormat="1" ht="15" customHeight="1">
      <c r="B53" s="1050">
        <v>43</v>
      </c>
      <c r="C53" s="1051" t="s">
        <v>798</v>
      </c>
      <c r="D53" s="1043">
        <v>350</v>
      </c>
      <c r="E53" s="1044">
        <v>3</v>
      </c>
      <c r="F53" s="1045" t="s">
        <v>128</v>
      </c>
      <c r="G53" s="1046">
        <f t="shared" si="0"/>
        <v>1050</v>
      </c>
      <c r="H53" s="1047">
        <v>1</v>
      </c>
      <c r="I53" s="1048">
        <f t="shared" si="5"/>
        <v>350</v>
      </c>
      <c r="J53" s="1047">
        <v>1</v>
      </c>
      <c r="K53" s="1048">
        <f t="shared" si="2"/>
        <v>350</v>
      </c>
      <c r="L53" s="1047">
        <v>0</v>
      </c>
      <c r="M53" s="1048">
        <f t="shared" si="3"/>
        <v>0</v>
      </c>
      <c r="N53" s="1047">
        <v>1</v>
      </c>
      <c r="O53" s="1048">
        <f t="shared" si="4"/>
        <v>350</v>
      </c>
    </row>
    <row r="54" spans="2:15" s="1049" customFormat="1" ht="15" customHeight="1">
      <c r="B54" s="1041">
        <v>44</v>
      </c>
      <c r="C54" s="1051" t="s">
        <v>799</v>
      </c>
      <c r="D54" s="1043">
        <v>150</v>
      </c>
      <c r="E54" s="1044">
        <v>2</v>
      </c>
      <c r="F54" s="1045" t="s">
        <v>128</v>
      </c>
      <c r="G54" s="1046">
        <f t="shared" si="0"/>
        <v>300</v>
      </c>
      <c r="H54" s="1047">
        <v>2</v>
      </c>
      <c r="I54" s="1048">
        <f t="shared" si="5"/>
        <v>300</v>
      </c>
      <c r="J54" s="1047">
        <v>0</v>
      </c>
      <c r="K54" s="1048">
        <f t="shared" si="2"/>
        <v>0</v>
      </c>
      <c r="L54" s="1047">
        <v>0</v>
      </c>
      <c r="M54" s="1048">
        <f t="shared" si="3"/>
        <v>0</v>
      </c>
      <c r="N54" s="1047">
        <v>0</v>
      </c>
      <c r="O54" s="1048">
        <f t="shared" si="4"/>
        <v>0</v>
      </c>
    </row>
    <row r="55" spans="2:15" s="1049" customFormat="1" ht="15" customHeight="1">
      <c r="B55" s="1041">
        <v>45</v>
      </c>
      <c r="C55" s="1051" t="s">
        <v>2180</v>
      </c>
      <c r="D55" s="1043">
        <v>650</v>
      </c>
      <c r="E55" s="1044">
        <v>2</v>
      </c>
      <c r="F55" s="1045" t="s">
        <v>128</v>
      </c>
      <c r="G55" s="1046">
        <f t="shared" si="0"/>
        <v>1300</v>
      </c>
      <c r="H55" s="1047">
        <v>1</v>
      </c>
      <c r="I55" s="1048">
        <f t="shared" si="5"/>
        <v>650</v>
      </c>
      <c r="J55" s="1047">
        <v>0</v>
      </c>
      <c r="K55" s="1048">
        <f t="shared" si="2"/>
        <v>0</v>
      </c>
      <c r="L55" s="1047">
        <v>1</v>
      </c>
      <c r="M55" s="1048">
        <f t="shared" si="3"/>
        <v>650</v>
      </c>
      <c r="N55" s="1047">
        <v>0</v>
      </c>
      <c r="O55" s="1048">
        <f t="shared" si="4"/>
        <v>0</v>
      </c>
    </row>
    <row r="56" spans="2:15" s="1049" customFormat="1" ht="15" customHeight="1">
      <c r="B56" s="1050">
        <v>46</v>
      </c>
      <c r="C56" s="1051" t="s">
        <v>2181</v>
      </c>
      <c r="D56" s="1043">
        <v>420</v>
      </c>
      <c r="E56" s="1044">
        <v>2</v>
      </c>
      <c r="F56" s="1045" t="s">
        <v>128</v>
      </c>
      <c r="G56" s="1046">
        <f t="shared" si="0"/>
        <v>840</v>
      </c>
      <c r="H56" s="1047">
        <v>0</v>
      </c>
      <c r="I56" s="1048">
        <f t="shared" si="5"/>
        <v>0</v>
      </c>
      <c r="J56" s="1047">
        <v>2</v>
      </c>
      <c r="K56" s="1048">
        <f t="shared" si="2"/>
        <v>840</v>
      </c>
      <c r="L56" s="1047">
        <v>0</v>
      </c>
      <c r="M56" s="1048">
        <f t="shared" si="3"/>
        <v>0</v>
      </c>
      <c r="N56" s="1047">
        <v>0</v>
      </c>
      <c r="O56" s="1048">
        <f t="shared" si="4"/>
        <v>0</v>
      </c>
    </row>
    <row r="57" spans="2:15" s="1049" customFormat="1" ht="15" customHeight="1">
      <c r="B57" s="1041">
        <v>47</v>
      </c>
      <c r="C57" s="1051" t="s">
        <v>2182</v>
      </c>
      <c r="D57" s="1043">
        <v>800</v>
      </c>
      <c r="E57" s="1044">
        <v>2</v>
      </c>
      <c r="F57" s="1045" t="s">
        <v>128</v>
      </c>
      <c r="G57" s="1046">
        <f t="shared" si="0"/>
        <v>1600</v>
      </c>
      <c r="H57" s="1047">
        <v>2</v>
      </c>
      <c r="I57" s="1048">
        <f t="shared" si="5"/>
        <v>1600</v>
      </c>
      <c r="J57" s="1047">
        <v>0</v>
      </c>
      <c r="K57" s="1048">
        <f t="shared" si="2"/>
        <v>0</v>
      </c>
      <c r="L57" s="1047">
        <v>0</v>
      </c>
      <c r="M57" s="1048">
        <f t="shared" si="3"/>
        <v>0</v>
      </c>
      <c r="N57" s="1047">
        <v>0</v>
      </c>
      <c r="O57" s="1048">
        <f t="shared" si="4"/>
        <v>0</v>
      </c>
    </row>
    <row r="58" spans="2:15" s="1049" customFormat="1" ht="15" customHeight="1">
      <c r="B58" s="1050">
        <v>48</v>
      </c>
      <c r="C58" s="1051" t="s">
        <v>2183</v>
      </c>
      <c r="D58" s="1043">
        <v>150</v>
      </c>
      <c r="E58" s="1044">
        <v>4</v>
      </c>
      <c r="F58" s="1045" t="s">
        <v>128</v>
      </c>
      <c r="G58" s="1046">
        <f t="shared" si="0"/>
        <v>600</v>
      </c>
      <c r="H58" s="1047">
        <v>2</v>
      </c>
      <c r="I58" s="1048">
        <f t="shared" si="5"/>
        <v>300</v>
      </c>
      <c r="J58" s="1047">
        <v>0</v>
      </c>
      <c r="K58" s="1048">
        <f t="shared" si="2"/>
        <v>0</v>
      </c>
      <c r="L58" s="1047">
        <v>2</v>
      </c>
      <c r="M58" s="1048">
        <f t="shared" si="3"/>
        <v>300</v>
      </c>
      <c r="N58" s="1047">
        <v>0</v>
      </c>
      <c r="O58" s="1048">
        <f t="shared" si="4"/>
        <v>0</v>
      </c>
    </row>
    <row r="59" spans="2:15" s="1049" customFormat="1" ht="15" customHeight="1">
      <c r="B59" s="1041">
        <v>49</v>
      </c>
      <c r="C59" s="1051" t="s">
        <v>2184</v>
      </c>
      <c r="D59" s="1043">
        <v>120</v>
      </c>
      <c r="E59" s="1044">
        <v>4</v>
      </c>
      <c r="F59" s="1045" t="s">
        <v>128</v>
      </c>
      <c r="G59" s="1046">
        <f t="shared" si="0"/>
        <v>480</v>
      </c>
      <c r="H59" s="1047">
        <v>2</v>
      </c>
      <c r="I59" s="1048">
        <f t="shared" si="5"/>
        <v>240</v>
      </c>
      <c r="J59" s="1047">
        <v>2</v>
      </c>
      <c r="K59" s="1048">
        <f t="shared" si="2"/>
        <v>240</v>
      </c>
      <c r="L59" s="1047">
        <v>0</v>
      </c>
      <c r="M59" s="1048">
        <f t="shared" si="3"/>
        <v>0</v>
      </c>
      <c r="N59" s="1047">
        <v>0</v>
      </c>
      <c r="O59" s="1048">
        <f t="shared" si="4"/>
        <v>0</v>
      </c>
    </row>
    <row r="60" spans="2:15" s="1049" customFormat="1" ht="15" customHeight="1">
      <c r="B60" s="1041">
        <v>50</v>
      </c>
      <c r="C60" s="1051" t="s">
        <v>281</v>
      </c>
      <c r="D60" s="1043">
        <v>300</v>
      </c>
      <c r="E60" s="1044">
        <v>10</v>
      </c>
      <c r="F60" s="1045" t="s">
        <v>2185</v>
      </c>
      <c r="G60" s="1046">
        <f t="shared" si="0"/>
        <v>3000</v>
      </c>
      <c r="H60" s="1047">
        <v>1</v>
      </c>
      <c r="I60" s="1048">
        <f t="shared" si="5"/>
        <v>300</v>
      </c>
      <c r="J60" s="1047">
        <v>3</v>
      </c>
      <c r="K60" s="1048">
        <f t="shared" si="2"/>
        <v>900</v>
      </c>
      <c r="L60" s="1047">
        <v>3</v>
      </c>
      <c r="M60" s="1048">
        <f t="shared" si="3"/>
        <v>900</v>
      </c>
      <c r="N60" s="1047">
        <v>3</v>
      </c>
      <c r="O60" s="1048">
        <f t="shared" si="4"/>
        <v>900</v>
      </c>
    </row>
    <row r="61" spans="2:15" s="1049" customFormat="1" ht="27" customHeight="1">
      <c r="B61" s="1050">
        <v>51</v>
      </c>
      <c r="C61" s="1051" t="s">
        <v>2186</v>
      </c>
      <c r="D61" s="1043">
        <v>151.46250000000001</v>
      </c>
      <c r="E61" s="1044">
        <v>12</v>
      </c>
      <c r="F61" s="1045" t="s">
        <v>128</v>
      </c>
      <c r="G61" s="1046">
        <f t="shared" si="0"/>
        <v>1817.5500000000002</v>
      </c>
      <c r="H61" s="1047">
        <v>2</v>
      </c>
      <c r="I61" s="1048">
        <f t="shared" si="5"/>
        <v>302.92500000000001</v>
      </c>
      <c r="J61" s="1047">
        <v>4</v>
      </c>
      <c r="K61" s="1048">
        <f t="shared" si="2"/>
        <v>605.85</v>
      </c>
      <c r="L61" s="1047">
        <v>2</v>
      </c>
      <c r="M61" s="1048">
        <f t="shared" si="3"/>
        <v>302.92500000000001</v>
      </c>
      <c r="N61" s="1047">
        <v>4</v>
      </c>
      <c r="O61" s="1048">
        <f t="shared" si="4"/>
        <v>605.85</v>
      </c>
    </row>
    <row r="62" spans="2:15" s="1049" customFormat="1" ht="15" customHeight="1">
      <c r="B62" s="1041">
        <v>52</v>
      </c>
      <c r="C62" s="1051" t="s">
        <v>2187</v>
      </c>
      <c r="D62" s="1043">
        <v>180</v>
      </c>
      <c r="E62" s="1044">
        <v>40</v>
      </c>
      <c r="F62" s="1045" t="s">
        <v>43</v>
      </c>
      <c r="G62" s="1046">
        <f t="shared" si="0"/>
        <v>7200</v>
      </c>
      <c r="H62" s="1047">
        <v>10</v>
      </c>
      <c r="I62" s="1048">
        <f t="shared" si="5"/>
        <v>1800</v>
      </c>
      <c r="J62" s="1047">
        <v>10</v>
      </c>
      <c r="K62" s="1048">
        <f t="shared" si="2"/>
        <v>1800</v>
      </c>
      <c r="L62" s="1047">
        <v>10</v>
      </c>
      <c r="M62" s="1048">
        <f t="shared" si="3"/>
        <v>1800</v>
      </c>
      <c r="N62" s="1047">
        <v>10</v>
      </c>
      <c r="O62" s="1048">
        <f t="shared" si="4"/>
        <v>1800</v>
      </c>
    </row>
    <row r="63" spans="2:15" s="1049" customFormat="1" ht="15" customHeight="1">
      <c r="B63" s="1041">
        <v>53</v>
      </c>
      <c r="C63" s="1051" t="s">
        <v>2188</v>
      </c>
      <c r="D63" s="1043">
        <v>145</v>
      </c>
      <c r="E63" s="1044">
        <v>40</v>
      </c>
      <c r="F63" s="1045" t="s">
        <v>43</v>
      </c>
      <c r="G63" s="1046">
        <f t="shared" si="0"/>
        <v>5800</v>
      </c>
      <c r="H63" s="1047">
        <v>10</v>
      </c>
      <c r="I63" s="1048">
        <f t="shared" si="5"/>
        <v>1450</v>
      </c>
      <c r="J63" s="1047">
        <v>10</v>
      </c>
      <c r="K63" s="1048">
        <f t="shared" si="2"/>
        <v>1450</v>
      </c>
      <c r="L63" s="1047">
        <v>10</v>
      </c>
      <c r="M63" s="1048">
        <f t="shared" si="3"/>
        <v>1450</v>
      </c>
      <c r="N63" s="1047">
        <v>10</v>
      </c>
      <c r="O63" s="1048">
        <f t="shared" si="4"/>
        <v>1450</v>
      </c>
    </row>
    <row r="64" spans="2:15" s="1049" customFormat="1" ht="15" customHeight="1">
      <c r="B64" s="1050">
        <v>54</v>
      </c>
      <c r="C64" s="1051" t="s">
        <v>2189</v>
      </c>
      <c r="D64" s="1043">
        <v>165</v>
      </c>
      <c r="E64" s="1044">
        <v>40</v>
      </c>
      <c r="F64" s="1045" t="s">
        <v>43</v>
      </c>
      <c r="G64" s="1046">
        <f t="shared" si="0"/>
        <v>6600</v>
      </c>
      <c r="H64" s="1047">
        <v>10</v>
      </c>
      <c r="I64" s="1048">
        <f t="shared" si="5"/>
        <v>1650</v>
      </c>
      <c r="J64" s="1047">
        <v>10</v>
      </c>
      <c r="K64" s="1048">
        <f t="shared" si="2"/>
        <v>1650</v>
      </c>
      <c r="L64" s="1047">
        <v>10</v>
      </c>
      <c r="M64" s="1048">
        <f t="shared" si="3"/>
        <v>1650</v>
      </c>
      <c r="N64" s="1047">
        <v>10</v>
      </c>
      <c r="O64" s="1048">
        <f t="shared" si="4"/>
        <v>1650</v>
      </c>
    </row>
    <row r="65" spans="2:15" s="1049" customFormat="1" ht="15" customHeight="1">
      <c r="B65" s="1041">
        <v>55</v>
      </c>
      <c r="C65" s="1051" t="s">
        <v>2190</v>
      </c>
      <c r="D65" s="1043">
        <v>135</v>
      </c>
      <c r="E65" s="1044">
        <v>40</v>
      </c>
      <c r="F65" s="1045" t="s">
        <v>43</v>
      </c>
      <c r="G65" s="1046">
        <f t="shared" si="0"/>
        <v>5400</v>
      </c>
      <c r="H65" s="1047">
        <v>10</v>
      </c>
      <c r="I65" s="1048">
        <f t="shared" si="5"/>
        <v>1350</v>
      </c>
      <c r="J65" s="1047">
        <v>10</v>
      </c>
      <c r="K65" s="1048">
        <f t="shared" si="2"/>
        <v>1350</v>
      </c>
      <c r="L65" s="1047">
        <v>10</v>
      </c>
      <c r="M65" s="1048">
        <f t="shared" si="3"/>
        <v>1350</v>
      </c>
      <c r="N65" s="1047">
        <v>10</v>
      </c>
      <c r="O65" s="1048">
        <f t="shared" si="4"/>
        <v>1350</v>
      </c>
    </row>
    <row r="66" spans="2:15" s="1049" customFormat="1" ht="33.5" customHeight="1">
      <c r="B66" s="1041">
        <v>56</v>
      </c>
      <c r="C66" s="1051" t="s">
        <v>2191</v>
      </c>
      <c r="D66" s="1043">
        <v>300</v>
      </c>
      <c r="E66" s="1044">
        <v>5</v>
      </c>
      <c r="F66" s="1045" t="s">
        <v>128</v>
      </c>
      <c r="G66" s="1046">
        <f t="shared" si="0"/>
        <v>1500</v>
      </c>
      <c r="H66" s="1047">
        <v>5</v>
      </c>
      <c r="I66" s="1048">
        <f t="shared" si="5"/>
        <v>1500</v>
      </c>
      <c r="J66" s="1047">
        <v>0</v>
      </c>
      <c r="K66" s="1048">
        <f t="shared" si="2"/>
        <v>0</v>
      </c>
      <c r="L66" s="1047">
        <v>0</v>
      </c>
      <c r="M66" s="1048">
        <f t="shared" si="3"/>
        <v>0</v>
      </c>
      <c r="N66" s="1047">
        <v>0</v>
      </c>
      <c r="O66" s="1048">
        <f t="shared" si="4"/>
        <v>0</v>
      </c>
    </row>
    <row r="67" spans="2:15" s="1049" customFormat="1" ht="48.5" customHeight="1">
      <c r="B67" s="1050">
        <v>57</v>
      </c>
      <c r="C67" s="1052" t="s">
        <v>2192</v>
      </c>
      <c r="D67" s="1043">
        <v>2800</v>
      </c>
      <c r="E67" s="1044">
        <v>1</v>
      </c>
      <c r="F67" s="1045" t="s">
        <v>128</v>
      </c>
      <c r="G67" s="1046">
        <f t="shared" si="0"/>
        <v>2800</v>
      </c>
      <c r="H67" s="1047">
        <v>1</v>
      </c>
      <c r="I67" s="1048">
        <f t="shared" si="5"/>
        <v>2800</v>
      </c>
      <c r="J67" s="1047">
        <v>0</v>
      </c>
      <c r="K67" s="1048">
        <f t="shared" si="2"/>
        <v>0</v>
      </c>
      <c r="L67" s="1047">
        <v>0</v>
      </c>
      <c r="M67" s="1048">
        <f t="shared" si="3"/>
        <v>0</v>
      </c>
      <c r="N67" s="1047">
        <v>0</v>
      </c>
      <c r="O67" s="1048">
        <f t="shared" si="4"/>
        <v>0</v>
      </c>
    </row>
    <row r="68" spans="2:15" s="1049" customFormat="1" ht="46" customHeight="1">
      <c r="B68" s="1041">
        <v>58</v>
      </c>
      <c r="C68" s="1051" t="s">
        <v>2193</v>
      </c>
      <c r="D68" s="1043">
        <v>15000</v>
      </c>
      <c r="E68" s="1044">
        <v>1</v>
      </c>
      <c r="F68" s="1045" t="s">
        <v>128</v>
      </c>
      <c r="G68" s="1046">
        <f t="shared" si="0"/>
        <v>15000</v>
      </c>
      <c r="H68" s="1047">
        <v>0</v>
      </c>
      <c r="I68" s="1048">
        <f t="shared" si="5"/>
        <v>0</v>
      </c>
      <c r="J68" s="1047">
        <v>1</v>
      </c>
      <c r="K68" s="1048">
        <f t="shared" si="2"/>
        <v>15000</v>
      </c>
      <c r="L68" s="1047">
        <v>0</v>
      </c>
      <c r="M68" s="1048">
        <f t="shared" si="3"/>
        <v>0</v>
      </c>
      <c r="N68" s="1047">
        <v>0</v>
      </c>
      <c r="O68" s="1048">
        <f t="shared" si="4"/>
        <v>0</v>
      </c>
    </row>
    <row r="69" spans="2:15" s="1049" customFormat="1" ht="15" customHeight="1">
      <c r="B69" s="1041">
        <v>59</v>
      </c>
      <c r="C69" s="1053" t="s">
        <v>2194</v>
      </c>
      <c r="D69" s="1043">
        <v>450</v>
      </c>
      <c r="E69" s="1044">
        <v>2</v>
      </c>
      <c r="F69" s="1045" t="s">
        <v>128</v>
      </c>
      <c r="G69" s="1046">
        <f t="shared" si="0"/>
        <v>900</v>
      </c>
      <c r="H69" s="1047">
        <v>1</v>
      </c>
      <c r="I69" s="1048">
        <f t="shared" si="5"/>
        <v>450</v>
      </c>
      <c r="J69" s="1047">
        <v>0</v>
      </c>
      <c r="K69" s="1048">
        <f t="shared" si="2"/>
        <v>0</v>
      </c>
      <c r="L69" s="1047">
        <v>1</v>
      </c>
      <c r="M69" s="1048">
        <f t="shared" si="3"/>
        <v>450</v>
      </c>
      <c r="N69" s="1047">
        <v>0</v>
      </c>
      <c r="O69" s="1048">
        <f t="shared" si="4"/>
        <v>0</v>
      </c>
    </row>
    <row r="70" spans="2:15" s="1049" customFormat="1" ht="15" customHeight="1">
      <c r="B70" s="1050">
        <v>60</v>
      </c>
      <c r="C70" s="1053" t="s">
        <v>2195</v>
      </c>
      <c r="D70" s="1043">
        <v>2500</v>
      </c>
      <c r="E70" s="1044">
        <v>1</v>
      </c>
      <c r="F70" s="1045" t="s">
        <v>128</v>
      </c>
      <c r="G70" s="1046">
        <f t="shared" si="0"/>
        <v>2500</v>
      </c>
      <c r="H70" s="1047">
        <v>1</v>
      </c>
      <c r="I70" s="1048">
        <f t="shared" si="5"/>
        <v>2500</v>
      </c>
      <c r="J70" s="1047">
        <v>0</v>
      </c>
      <c r="K70" s="1048">
        <f t="shared" si="2"/>
        <v>0</v>
      </c>
      <c r="L70" s="1047">
        <v>0</v>
      </c>
      <c r="M70" s="1048">
        <f t="shared" si="3"/>
        <v>0</v>
      </c>
      <c r="N70" s="1047">
        <v>0</v>
      </c>
      <c r="O70" s="1048">
        <f t="shared" si="4"/>
        <v>0</v>
      </c>
    </row>
    <row r="71" spans="2:15" s="1049" customFormat="1" ht="15" customHeight="1">
      <c r="B71" s="1041">
        <v>61</v>
      </c>
      <c r="C71" s="1053" t="s">
        <v>2196</v>
      </c>
      <c r="D71" s="1043">
        <v>450</v>
      </c>
      <c r="E71" s="1044">
        <v>2</v>
      </c>
      <c r="F71" s="1045" t="s">
        <v>128</v>
      </c>
      <c r="G71" s="1046">
        <f t="shared" si="0"/>
        <v>900</v>
      </c>
      <c r="H71" s="1047">
        <v>1</v>
      </c>
      <c r="I71" s="1048">
        <f t="shared" si="5"/>
        <v>450</v>
      </c>
      <c r="J71" s="1047">
        <v>0</v>
      </c>
      <c r="K71" s="1048">
        <f t="shared" si="2"/>
        <v>0</v>
      </c>
      <c r="L71" s="1047">
        <v>1</v>
      </c>
      <c r="M71" s="1048">
        <f t="shared" si="3"/>
        <v>450</v>
      </c>
      <c r="N71" s="1047">
        <v>0</v>
      </c>
      <c r="O71" s="1048">
        <f t="shared" si="4"/>
        <v>0</v>
      </c>
    </row>
    <row r="72" spans="2:15" s="1049" customFormat="1" ht="15" customHeight="1">
      <c r="B72" s="1050">
        <v>62</v>
      </c>
      <c r="C72" s="1054" t="s">
        <v>2197</v>
      </c>
      <c r="D72" s="1043">
        <v>3000</v>
      </c>
      <c r="E72" s="1044">
        <v>2</v>
      </c>
      <c r="F72" s="1045" t="s">
        <v>128</v>
      </c>
      <c r="G72" s="1046">
        <f t="shared" si="0"/>
        <v>6000</v>
      </c>
      <c r="H72" s="1047">
        <v>2</v>
      </c>
      <c r="I72" s="1048">
        <f t="shared" si="5"/>
        <v>6000</v>
      </c>
      <c r="J72" s="1047">
        <v>0</v>
      </c>
      <c r="K72" s="1048">
        <f t="shared" si="2"/>
        <v>0</v>
      </c>
      <c r="L72" s="1047">
        <v>0</v>
      </c>
      <c r="M72" s="1048">
        <f t="shared" si="3"/>
        <v>0</v>
      </c>
      <c r="N72" s="1047">
        <v>0</v>
      </c>
      <c r="O72" s="1048">
        <f t="shared" si="4"/>
        <v>0</v>
      </c>
    </row>
    <row r="73" spans="2:15" s="1049" customFormat="1" ht="15" customHeight="1">
      <c r="B73" s="1041">
        <v>63</v>
      </c>
      <c r="C73" s="1053" t="s">
        <v>2198</v>
      </c>
      <c r="D73" s="1043">
        <v>325</v>
      </c>
      <c r="E73" s="1044">
        <v>2</v>
      </c>
      <c r="F73" s="1045" t="s">
        <v>128</v>
      </c>
      <c r="G73" s="1046">
        <f t="shared" si="0"/>
        <v>650</v>
      </c>
      <c r="H73" s="1047">
        <v>1</v>
      </c>
      <c r="I73" s="1048">
        <f t="shared" si="5"/>
        <v>325</v>
      </c>
      <c r="J73" s="1047">
        <v>0</v>
      </c>
      <c r="K73" s="1048">
        <f t="shared" si="2"/>
        <v>0</v>
      </c>
      <c r="L73" s="1047">
        <v>1</v>
      </c>
      <c r="M73" s="1048">
        <f t="shared" si="3"/>
        <v>325</v>
      </c>
      <c r="N73" s="1047">
        <v>0</v>
      </c>
      <c r="O73" s="1048">
        <f t="shared" si="4"/>
        <v>0</v>
      </c>
    </row>
    <row r="74" spans="2:15" s="1049" customFormat="1" ht="15" customHeight="1">
      <c r="B74" s="1041">
        <v>64</v>
      </c>
      <c r="C74" s="1053" t="s">
        <v>2199</v>
      </c>
      <c r="D74" s="1043">
        <v>15</v>
      </c>
      <c r="E74" s="1044">
        <v>40</v>
      </c>
      <c r="F74" s="1045" t="s">
        <v>128</v>
      </c>
      <c r="G74" s="1046">
        <f t="shared" si="0"/>
        <v>600</v>
      </c>
      <c r="H74" s="1047">
        <v>20</v>
      </c>
      <c r="I74" s="1048">
        <f t="shared" si="5"/>
        <v>300</v>
      </c>
      <c r="J74" s="1047">
        <v>20</v>
      </c>
      <c r="K74" s="1048">
        <f t="shared" si="2"/>
        <v>300</v>
      </c>
      <c r="L74" s="1047">
        <v>0</v>
      </c>
      <c r="M74" s="1048">
        <f t="shared" si="3"/>
        <v>0</v>
      </c>
      <c r="N74" s="1047">
        <v>0</v>
      </c>
      <c r="O74" s="1048">
        <f t="shared" si="4"/>
        <v>0</v>
      </c>
    </row>
    <row r="75" spans="2:15" s="1049" customFormat="1" ht="15" customHeight="1">
      <c r="B75" s="1041">
        <v>65</v>
      </c>
      <c r="C75" s="1053" t="s">
        <v>2200</v>
      </c>
      <c r="D75" s="1043">
        <v>20</v>
      </c>
      <c r="E75" s="1044">
        <v>40</v>
      </c>
      <c r="F75" s="1045" t="s">
        <v>128</v>
      </c>
      <c r="G75" s="1046">
        <f t="shared" si="0"/>
        <v>800</v>
      </c>
      <c r="H75" s="1047">
        <v>20</v>
      </c>
      <c r="I75" s="1048">
        <f t="shared" si="5"/>
        <v>400</v>
      </c>
      <c r="J75" s="1047">
        <v>20</v>
      </c>
      <c r="K75" s="1048">
        <f t="shared" si="2"/>
        <v>400</v>
      </c>
      <c r="L75" s="1047">
        <v>0</v>
      </c>
      <c r="M75" s="1048">
        <f t="shared" si="3"/>
        <v>0</v>
      </c>
      <c r="N75" s="1047">
        <v>0</v>
      </c>
      <c r="O75" s="1048">
        <f t="shared" si="4"/>
        <v>0</v>
      </c>
    </row>
    <row r="76" spans="2:15" s="1049" customFormat="1" ht="15" customHeight="1">
      <c r="B76" s="1050">
        <v>66</v>
      </c>
      <c r="C76" s="1054" t="s">
        <v>2201</v>
      </c>
      <c r="D76" s="1043">
        <v>80</v>
      </c>
      <c r="E76" s="1044">
        <v>15</v>
      </c>
      <c r="F76" s="1045" t="s">
        <v>128</v>
      </c>
      <c r="G76" s="1046">
        <f t="shared" ref="G76:G107" si="6">D76*E76</f>
        <v>1200</v>
      </c>
      <c r="H76" s="1047">
        <v>5</v>
      </c>
      <c r="I76" s="1048">
        <f t="shared" si="5"/>
        <v>400</v>
      </c>
      <c r="J76" s="1047">
        <v>5</v>
      </c>
      <c r="K76" s="1048">
        <f t="shared" ref="K76:K107" si="7">J76*D76</f>
        <v>400</v>
      </c>
      <c r="L76" s="1047">
        <v>5</v>
      </c>
      <c r="M76" s="1048">
        <f t="shared" ref="M76:M107" si="8">L76*D76</f>
        <v>400</v>
      </c>
      <c r="N76" s="1047">
        <v>0</v>
      </c>
      <c r="O76" s="1048">
        <f t="shared" ref="O76:O107" si="9">N76*D76</f>
        <v>0</v>
      </c>
    </row>
    <row r="77" spans="2:15" s="1049" customFormat="1" ht="15" customHeight="1">
      <c r="B77" s="1041">
        <v>67</v>
      </c>
      <c r="C77" s="1054" t="s">
        <v>2202</v>
      </c>
      <c r="D77" s="1043">
        <v>50</v>
      </c>
      <c r="E77" s="1044">
        <v>12</v>
      </c>
      <c r="F77" s="1045" t="s">
        <v>128</v>
      </c>
      <c r="G77" s="1046">
        <f t="shared" si="6"/>
        <v>600</v>
      </c>
      <c r="H77" s="1047">
        <v>6</v>
      </c>
      <c r="I77" s="1048">
        <f t="shared" si="5"/>
        <v>300</v>
      </c>
      <c r="J77" s="1047">
        <v>0</v>
      </c>
      <c r="K77" s="1048">
        <f t="shared" si="7"/>
        <v>0</v>
      </c>
      <c r="L77" s="1047">
        <v>6</v>
      </c>
      <c r="M77" s="1048">
        <f t="shared" si="8"/>
        <v>300</v>
      </c>
      <c r="N77" s="1047">
        <v>0</v>
      </c>
      <c r="O77" s="1048">
        <f t="shared" si="9"/>
        <v>0</v>
      </c>
    </row>
    <row r="78" spans="2:15" s="1049" customFormat="1" ht="15" customHeight="1">
      <c r="B78" s="1041">
        <v>68</v>
      </c>
      <c r="C78" s="1053" t="s">
        <v>2203</v>
      </c>
      <c r="D78" s="1043">
        <v>300</v>
      </c>
      <c r="E78" s="1044">
        <v>8</v>
      </c>
      <c r="F78" s="1045" t="s">
        <v>128</v>
      </c>
      <c r="G78" s="1046">
        <f t="shared" si="6"/>
        <v>2400</v>
      </c>
      <c r="H78" s="1047">
        <v>8</v>
      </c>
      <c r="I78" s="1048">
        <f t="shared" si="5"/>
        <v>2400</v>
      </c>
      <c r="J78" s="1047">
        <v>0</v>
      </c>
      <c r="K78" s="1048">
        <f t="shared" si="7"/>
        <v>0</v>
      </c>
      <c r="L78" s="1047">
        <v>0</v>
      </c>
      <c r="M78" s="1048">
        <f t="shared" si="8"/>
        <v>0</v>
      </c>
      <c r="N78" s="1047">
        <v>0</v>
      </c>
      <c r="O78" s="1048">
        <f t="shared" si="9"/>
        <v>0</v>
      </c>
    </row>
    <row r="79" spans="2:15" s="1049" customFormat="1" ht="15" customHeight="1">
      <c r="B79" s="1050">
        <v>69</v>
      </c>
      <c r="C79" s="1053" t="s">
        <v>2204</v>
      </c>
      <c r="D79" s="1043">
        <v>65</v>
      </c>
      <c r="E79" s="1044">
        <v>2</v>
      </c>
      <c r="F79" s="1045" t="s">
        <v>128</v>
      </c>
      <c r="G79" s="1046">
        <f t="shared" si="6"/>
        <v>130</v>
      </c>
      <c r="H79" s="1047">
        <v>1</v>
      </c>
      <c r="I79" s="1048">
        <f t="shared" si="5"/>
        <v>65</v>
      </c>
      <c r="J79" s="1047">
        <v>0</v>
      </c>
      <c r="K79" s="1048">
        <f t="shared" si="7"/>
        <v>0</v>
      </c>
      <c r="L79" s="1047">
        <v>1</v>
      </c>
      <c r="M79" s="1048">
        <f t="shared" si="8"/>
        <v>65</v>
      </c>
      <c r="N79" s="1047">
        <v>0</v>
      </c>
      <c r="O79" s="1048">
        <f t="shared" si="9"/>
        <v>0</v>
      </c>
    </row>
    <row r="80" spans="2:15" s="1049" customFormat="1" ht="15" customHeight="1">
      <c r="B80" s="1041">
        <v>70</v>
      </c>
      <c r="C80" s="1053" t="s">
        <v>2205</v>
      </c>
      <c r="D80" s="1043">
        <v>400</v>
      </c>
      <c r="E80" s="1044">
        <v>2</v>
      </c>
      <c r="F80" s="1045" t="s">
        <v>128</v>
      </c>
      <c r="G80" s="1046">
        <f t="shared" si="6"/>
        <v>800</v>
      </c>
      <c r="H80" s="1047">
        <v>1</v>
      </c>
      <c r="I80" s="1048">
        <f t="shared" si="5"/>
        <v>400</v>
      </c>
      <c r="J80" s="1047">
        <v>0</v>
      </c>
      <c r="K80" s="1048">
        <f t="shared" si="7"/>
        <v>0</v>
      </c>
      <c r="L80" s="1047">
        <v>1</v>
      </c>
      <c r="M80" s="1048">
        <f t="shared" si="8"/>
        <v>400</v>
      </c>
      <c r="N80" s="1047">
        <v>0</v>
      </c>
      <c r="O80" s="1048">
        <f t="shared" si="9"/>
        <v>0</v>
      </c>
    </row>
    <row r="81" spans="2:15" s="1049" customFormat="1" ht="15" customHeight="1">
      <c r="B81" s="1041">
        <v>71</v>
      </c>
      <c r="C81" s="1054" t="s">
        <v>2206</v>
      </c>
      <c r="D81" s="1043">
        <v>100</v>
      </c>
      <c r="E81" s="1044">
        <v>2</v>
      </c>
      <c r="F81" s="1045" t="s">
        <v>128</v>
      </c>
      <c r="G81" s="1046">
        <f t="shared" si="6"/>
        <v>200</v>
      </c>
      <c r="H81" s="1047">
        <v>1</v>
      </c>
      <c r="I81" s="1048">
        <f t="shared" si="5"/>
        <v>100</v>
      </c>
      <c r="J81" s="1047">
        <v>0</v>
      </c>
      <c r="K81" s="1048">
        <f t="shared" si="7"/>
        <v>0</v>
      </c>
      <c r="L81" s="1047">
        <v>1</v>
      </c>
      <c r="M81" s="1048">
        <f t="shared" si="8"/>
        <v>100</v>
      </c>
      <c r="N81" s="1047">
        <v>0</v>
      </c>
      <c r="O81" s="1048">
        <f t="shared" si="9"/>
        <v>0</v>
      </c>
    </row>
    <row r="82" spans="2:15" s="1049" customFormat="1" ht="15" customHeight="1">
      <c r="B82" s="1050">
        <v>72</v>
      </c>
      <c r="C82" s="1053" t="s">
        <v>2207</v>
      </c>
      <c r="D82" s="1043">
        <v>100</v>
      </c>
      <c r="E82" s="1044">
        <v>2</v>
      </c>
      <c r="F82" s="1045" t="s">
        <v>128</v>
      </c>
      <c r="G82" s="1046">
        <f t="shared" si="6"/>
        <v>200</v>
      </c>
      <c r="H82" s="1047">
        <v>1</v>
      </c>
      <c r="I82" s="1048">
        <f t="shared" si="5"/>
        <v>100</v>
      </c>
      <c r="J82" s="1047">
        <v>0</v>
      </c>
      <c r="K82" s="1048">
        <f t="shared" si="7"/>
        <v>0</v>
      </c>
      <c r="L82" s="1047">
        <v>1</v>
      </c>
      <c r="M82" s="1048">
        <f t="shared" si="8"/>
        <v>100</v>
      </c>
      <c r="N82" s="1047">
        <v>0</v>
      </c>
      <c r="O82" s="1048">
        <f t="shared" si="9"/>
        <v>0</v>
      </c>
    </row>
    <row r="83" spans="2:15" s="1049" customFormat="1" ht="15" customHeight="1">
      <c r="B83" s="1041">
        <v>73</v>
      </c>
      <c r="C83" s="1053" t="s">
        <v>2208</v>
      </c>
      <c r="D83" s="1043">
        <v>100</v>
      </c>
      <c r="E83" s="1044">
        <v>4</v>
      </c>
      <c r="F83" s="1045" t="s">
        <v>128</v>
      </c>
      <c r="G83" s="1046">
        <f t="shared" si="6"/>
        <v>400</v>
      </c>
      <c r="H83" s="1047">
        <v>2</v>
      </c>
      <c r="I83" s="1048">
        <f t="shared" ref="I83:I112" si="10">H83*D83</f>
        <v>200</v>
      </c>
      <c r="J83" s="1047">
        <v>0</v>
      </c>
      <c r="K83" s="1048">
        <f t="shared" si="7"/>
        <v>0</v>
      </c>
      <c r="L83" s="1047">
        <v>2</v>
      </c>
      <c r="M83" s="1048">
        <f t="shared" si="8"/>
        <v>200</v>
      </c>
      <c r="N83" s="1047">
        <v>0</v>
      </c>
      <c r="O83" s="1048">
        <f t="shared" si="9"/>
        <v>0</v>
      </c>
    </row>
    <row r="84" spans="2:15" s="1049" customFormat="1" ht="15" customHeight="1">
      <c r="B84" s="1041">
        <v>74</v>
      </c>
      <c r="C84" s="1053" t="s">
        <v>2209</v>
      </c>
      <c r="D84" s="1043">
        <v>160</v>
      </c>
      <c r="E84" s="1044">
        <v>40</v>
      </c>
      <c r="F84" s="1045" t="s">
        <v>1060</v>
      </c>
      <c r="G84" s="1046">
        <f t="shared" si="6"/>
        <v>6400</v>
      </c>
      <c r="H84" s="1047">
        <v>0</v>
      </c>
      <c r="I84" s="1048">
        <f t="shared" si="10"/>
        <v>0</v>
      </c>
      <c r="J84" s="1047">
        <v>20</v>
      </c>
      <c r="K84" s="1048">
        <f t="shared" si="7"/>
        <v>3200</v>
      </c>
      <c r="L84" s="1047">
        <v>20</v>
      </c>
      <c r="M84" s="1048">
        <f t="shared" si="8"/>
        <v>3200</v>
      </c>
      <c r="N84" s="1047">
        <v>0</v>
      </c>
      <c r="O84" s="1048">
        <f t="shared" si="9"/>
        <v>0</v>
      </c>
    </row>
    <row r="85" spans="2:15" s="1049" customFormat="1" ht="15" customHeight="1">
      <c r="B85" s="1050">
        <v>75</v>
      </c>
      <c r="C85" s="1053" t="s">
        <v>2210</v>
      </c>
      <c r="D85" s="1043">
        <v>120</v>
      </c>
      <c r="E85" s="1044">
        <v>40</v>
      </c>
      <c r="F85" s="1045" t="s">
        <v>1060</v>
      </c>
      <c r="G85" s="1046">
        <f t="shared" si="6"/>
        <v>4800</v>
      </c>
      <c r="H85" s="1047">
        <v>0</v>
      </c>
      <c r="I85" s="1048">
        <f t="shared" si="10"/>
        <v>0</v>
      </c>
      <c r="J85" s="1047">
        <v>20</v>
      </c>
      <c r="K85" s="1048">
        <f t="shared" si="7"/>
        <v>2400</v>
      </c>
      <c r="L85" s="1047">
        <v>20</v>
      </c>
      <c r="M85" s="1048">
        <f t="shared" si="8"/>
        <v>2400</v>
      </c>
      <c r="N85" s="1047">
        <v>0</v>
      </c>
      <c r="O85" s="1048">
        <f t="shared" si="9"/>
        <v>0</v>
      </c>
    </row>
    <row r="86" spans="2:15" s="1049" customFormat="1" ht="15" customHeight="1">
      <c r="B86" s="1041">
        <v>76</v>
      </c>
      <c r="C86" s="1053" t="s">
        <v>2211</v>
      </c>
      <c r="D86" s="1043">
        <v>100</v>
      </c>
      <c r="E86" s="1044">
        <v>20</v>
      </c>
      <c r="F86" s="1045" t="s">
        <v>128</v>
      </c>
      <c r="G86" s="1046">
        <f t="shared" si="6"/>
        <v>2000</v>
      </c>
      <c r="H86" s="1047">
        <v>20</v>
      </c>
      <c r="I86" s="1048">
        <f t="shared" si="10"/>
        <v>2000</v>
      </c>
      <c r="J86" s="1047">
        <v>0</v>
      </c>
      <c r="K86" s="1048">
        <f t="shared" si="7"/>
        <v>0</v>
      </c>
      <c r="L86" s="1047">
        <v>0</v>
      </c>
      <c r="M86" s="1048">
        <f t="shared" si="8"/>
        <v>0</v>
      </c>
      <c r="N86" s="1047">
        <v>0</v>
      </c>
      <c r="O86" s="1048">
        <f t="shared" si="9"/>
        <v>0</v>
      </c>
    </row>
    <row r="87" spans="2:15" s="1049" customFormat="1" ht="15" customHeight="1">
      <c r="B87" s="1041">
        <v>77</v>
      </c>
      <c r="C87" s="1053" t="s">
        <v>2212</v>
      </c>
      <c r="D87" s="1043">
        <v>350</v>
      </c>
      <c r="E87" s="1044">
        <v>5</v>
      </c>
      <c r="F87" s="1045" t="s">
        <v>128</v>
      </c>
      <c r="G87" s="1046">
        <f t="shared" si="6"/>
        <v>1750</v>
      </c>
      <c r="H87" s="1047">
        <v>0</v>
      </c>
      <c r="I87" s="1048">
        <f t="shared" si="10"/>
        <v>0</v>
      </c>
      <c r="J87" s="1047">
        <v>0</v>
      </c>
      <c r="K87" s="1048">
        <f t="shared" si="7"/>
        <v>0</v>
      </c>
      <c r="L87" s="1047">
        <v>5</v>
      </c>
      <c r="M87" s="1048">
        <f t="shared" si="8"/>
        <v>1750</v>
      </c>
      <c r="N87" s="1047">
        <v>0</v>
      </c>
      <c r="O87" s="1048">
        <f t="shared" si="9"/>
        <v>0</v>
      </c>
    </row>
    <row r="88" spans="2:15" s="1049" customFormat="1" ht="15" customHeight="1">
      <c r="B88" s="1050">
        <v>78</v>
      </c>
      <c r="C88" s="1054" t="s">
        <v>2213</v>
      </c>
      <c r="D88" s="1043">
        <v>250</v>
      </c>
      <c r="E88" s="1044">
        <v>5</v>
      </c>
      <c r="F88" s="1045" t="s">
        <v>128</v>
      </c>
      <c r="G88" s="1046">
        <f t="shared" si="6"/>
        <v>1250</v>
      </c>
      <c r="H88" s="1047">
        <v>5</v>
      </c>
      <c r="I88" s="1048">
        <f t="shared" si="10"/>
        <v>1250</v>
      </c>
      <c r="J88" s="1047">
        <v>0</v>
      </c>
      <c r="K88" s="1048">
        <f t="shared" si="7"/>
        <v>0</v>
      </c>
      <c r="L88" s="1047">
        <v>0</v>
      </c>
      <c r="M88" s="1048">
        <f t="shared" si="8"/>
        <v>0</v>
      </c>
      <c r="N88" s="1047">
        <v>0</v>
      </c>
      <c r="O88" s="1048">
        <f t="shared" si="9"/>
        <v>0</v>
      </c>
    </row>
    <row r="89" spans="2:15" s="1049" customFormat="1" ht="15" customHeight="1">
      <c r="B89" s="1041">
        <v>79</v>
      </c>
      <c r="C89" s="1054" t="s">
        <v>2214</v>
      </c>
      <c r="D89" s="1043">
        <v>540</v>
      </c>
      <c r="E89" s="1044">
        <v>5</v>
      </c>
      <c r="F89" s="1045" t="s">
        <v>128</v>
      </c>
      <c r="G89" s="1046">
        <f t="shared" si="6"/>
        <v>2700</v>
      </c>
      <c r="H89" s="1047">
        <v>5</v>
      </c>
      <c r="I89" s="1048">
        <f t="shared" si="10"/>
        <v>2700</v>
      </c>
      <c r="J89" s="1047">
        <v>0</v>
      </c>
      <c r="K89" s="1048">
        <f t="shared" si="7"/>
        <v>0</v>
      </c>
      <c r="L89" s="1047">
        <v>0</v>
      </c>
      <c r="M89" s="1048">
        <f t="shared" si="8"/>
        <v>0</v>
      </c>
      <c r="N89" s="1047">
        <v>0</v>
      </c>
      <c r="O89" s="1048">
        <f t="shared" si="9"/>
        <v>0</v>
      </c>
    </row>
    <row r="90" spans="2:15" s="1049" customFormat="1" ht="15" customHeight="1">
      <c r="B90" s="1050">
        <v>80</v>
      </c>
      <c r="C90" s="1054" t="s">
        <v>2215</v>
      </c>
      <c r="D90" s="1043">
        <v>1200</v>
      </c>
      <c r="E90" s="1044">
        <v>2</v>
      </c>
      <c r="F90" s="1045" t="s">
        <v>128</v>
      </c>
      <c r="G90" s="1046">
        <f t="shared" si="6"/>
        <v>2400</v>
      </c>
      <c r="H90" s="1047">
        <v>2</v>
      </c>
      <c r="I90" s="1048">
        <f t="shared" si="10"/>
        <v>2400</v>
      </c>
      <c r="J90" s="1047">
        <v>0</v>
      </c>
      <c r="K90" s="1048">
        <f t="shared" si="7"/>
        <v>0</v>
      </c>
      <c r="L90" s="1047">
        <v>0</v>
      </c>
      <c r="M90" s="1048">
        <f t="shared" si="8"/>
        <v>0</v>
      </c>
      <c r="N90" s="1047">
        <v>0</v>
      </c>
      <c r="O90" s="1048">
        <f t="shared" si="9"/>
        <v>0</v>
      </c>
    </row>
    <row r="91" spans="2:15" s="1049" customFormat="1" ht="15" customHeight="1">
      <c r="B91" s="1041">
        <v>81</v>
      </c>
      <c r="C91" s="1054" t="s">
        <v>2216</v>
      </c>
      <c r="D91" s="1043">
        <v>9000</v>
      </c>
      <c r="E91" s="1044">
        <v>1</v>
      </c>
      <c r="F91" s="1045" t="s">
        <v>128</v>
      </c>
      <c r="G91" s="1046">
        <f t="shared" si="6"/>
        <v>9000</v>
      </c>
      <c r="H91" s="1047">
        <v>1</v>
      </c>
      <c r="I91" s="1048">
        <f t="shared" si="10"/>
        <v>9000</v>
      </c>
      <c r="J91" s="1047">
        <v>0</v>
      </c>
      <c r="K91" s="1048">
        <f t="shared" si="7"/>
        <v>0</v>
      </c>
      <c r="L91" s="1047">
        <v>0</v>
      </c>
      <c r="M91" s="1048">
        <f t="shared" si="8"/>
        <v>0</v>
      </c>
      <c r="N91" s="1047">
        <v>0</v>
      </c>
      <c r="O91" s="1048">
        <f t="shared" si="9"/>
        <v>0</v>
      </c>
    </row>
    <row r="92" spans="2:15" s="1049" customFormat="1" ht="15" customHeight="1">
      <c r="B92" s="1041">
        <v>82</v>
      </c>
      <c r="C92" s="1053" t="s">
        <v>2217</v>
      </c>
      <c r="D92" s="1043">
        <v>180</v>
      </c>
      <c r="E92" s="1044">
        <v>3</v>
      </c>
      <c r="F92" s="1045" t="s">
        <v>128</v>
      </c>
      <c r="G92" s="1046">
        <f t="shared" si="6"/>
        <v>540</v>
      </c>
      <c r="H92" s="1047">
        <v>3</v>
      </c>
      <c r="I92" s="1048">
        <f t="shared" si="10"/>
        <v>540</v>
      </c>
      <c r="J92" s="1047">
        <v>0</v>
      </c>
      <c r="K92" s="1048">
        <f t="shared" si="7"/>
        <v>0</v>
      </c>
      <c r="L92" s="1047">
        <v>0</v>
      </c>
      <c r="M92" s="1048">
        <f t="shared" si="8"/>
        <v>0</v>
      </c>
      <c r="N92" s="1047">
        <v>0</v>
      </c>
      <c r="O92" s="1048">
        <f t="shared" si="9"/>
        <v>0</v>
      </c>
    </row>
    <row r="93" spans="2:15" s="1049" customFormat="1" ht="15" customHeight="1">
      <c r="B93" s="1050">
        <v>83</v>
      </c>
      <c r="C93" s="1053" t="s">
        <v>2218</v>
      </c>
      <c r="D93" s="1043">
        <v>180</v>
      </c>
      <c r="E93" s="1044">
        <v>3</v>
      </c>
      <c r="F93" s="1045" t="s">
        <v>128</v>
      </c>
      <c r="G93" s="1046">
        <f t="shared" si="6"/>
        <v>540</v>
      </c>
      <c r="H93" s="1047">
        <v>3</v>
      </c>
      <c r="I93" s="1048">
        <f t="shared" si="10"/>
        <v>540</v>
      </c>
      <c r="J93" s="1047">
        <v>0</v>
      </c>
      <c r="K93" s="1048">
        <f t="shared" si="7"/>
        <v>0</v>
      </c>
      <c r="L93" s="1047">
        <v>0</v>
      </c>
      <c r="M93" s="1048">
        <f t="shared" si="8"/>
        <v>0</v>
      </c>
      <c r="N93" s="1047">
        <v>0</v>
      </c>
      <c r="O93" s="1048">
        <f t="shared" si="9"/>
        <v>0</v>
      </c>
    </row>
    <row r="94" spans="2:15" s="1049" customFormat="1" ht="15" customHeight="1">
      <c r="B94" s="1041">
        <v>84</v>
      </c>
      <c r="C94" s="1053" t="s">
        <v>2219</v>
      </c>
      <c r="D94" s="1043">
        <v>180</v>
      </c>
      <c r="E94" s="1044">
        <v>3</v>
      </c>
      <c r="F94" s="1045" t="s">
        <v>128</v>
      </c>
      <c r="G94" s="1046">
        <f t="shared" si="6"/>
        <v>540</v>
      </c>
      <c r="H94" s="1047">
        <v>3</v>
      </c>
      <c r="I94" s="1048">
        <f t="shared" si="10"/>
        <v>540</v>
      </c>
      <c r="J94" s="1047">
        <v>0</v>
      </c>
      <c r="K94" s="1048">
        <f t="shared" si="7"/>
        <v>0</v>
      </c>
      <c r="L94" s="1047">
        <v>0</v>
      </c>
      <c r="M94" s="1048">
        <f t="shared" si="8"/>
        <v>0</v>
      </c>
      <c r="N94" s="1047">
        <v>0</v>
      </c>
      <c r="O94" s="1048">
        <f t="shared" si="9"/>
        <v>0</v>
      </c>
    </row>
    <row r="95" spans="2:15" s="1049" customFormat="1" ht="15" customHeight="1">
      <c r="B95" s="1041">
        <v>85</v>
      </c>
      <c r="C95" s="1053" t="s">
        <v>2220</v>
      </c>
      <c r="D95" s="1043">
        <v>180</v>
      </c>
      <c r="E95" s="1044">
        <v>4</v>
      </c>
      <c r="F95" s="1045" t="s">
        <v>128</v>
      </c>
      <c r="G95" s="1046">
        <f t="shared" si="6"/>
        <v>720</v>
      </c>
      <c r="H95" s="1047">
        <v>3</v>
      </c>
      <c r="I95" s="1048">
        <f t="shared" si="10"/>
        <v>540</v>
      </c>
      <c r="J95" s="1047">
        <v>0</v>
      </c>
      <c r="K95" s="1048">
        <f t="shared" si="7"/>
        <v>0</v>
      </c>
      <c r="L95" s="1047">
        <v>1</v>
      </c>
      <c r="M95" s="1048">
        <f t="shared" si="8"/>
        <v>180</v>
      </c>
      <c r="N95" s="1047">
        <v>0</v>
      </c>
      <c r="O95" s="1048">
        <f t="shared" si="9"/>
        <v>0</v>
      </c>
    </row>
    <row r="96" spans="2:15" s="1049" customFormat="1" ht="15" customHeight="1">
      <c r="B96" s="1050">
        <v>86</v>
      </c>
      <c r="C96" s="1053" t="s">
        <v>2221</v>
      </c>
      <c r="D96" s="1043">
        <v>90</v>
      </c>
      <c r="E96" s="1044">
        <v>8</v>
      </c>
      <c r="F96" s="1045" t="s">
        <v>128</v>
      </c>
      <c r="G96" s="1046">
        <f t="shared" si="6"/>
        <v>720</v>
      </c>
      <c r="H96" s="1047">
        <v>4</v>
      </c>
      <c r="I96" s="1048">
        <f t="shared" si="10"/>
        <v>360</v>
      </c>
      <c r="J96" s="1047">
        <v>4</v>
      </c>
      <c r="K96" s="1048">
        <f t="shared" si="7"/>
        <v>360</v>
      </c>
      <c r="L96" s="1047">
        <v>0</v>
      </c>
      <c r="M96" s="1048">
        <f t="shared" si="8"/>
        <v>0</v>
      </c>
      <c r="N96" s="1047">
        <v>0</v>
      </c>
      <c r="O96" s="1048">
        <f t="shared" si="9"/>
        <v>0</v>
      </c>
    </row>
    <row r="97" spans="2:15" s="1049" customFormat="1" ht="15" customHeight="1">
      <c r="B97" s="1041">
        <v>87</v>
      </c>
      <c r="C97" s="1053" t="s">
        <v>2222</v>
      </c>
      <c r="D97" s="1043">
        <v>120</v>
      </c>
      <c r="E97" s="1044">
        <v>4</v>
      </c>
      <c r="F97" s="1045" t="s">
        <v>128</v>
      </c>
      <c r="G97" s="1046">
        <f t="shared" si="6"/>
        <v>480</v>
      </c>
      <c r="H97" s="1047">
        <v>2</v>
      </c>
      <c r="I97" s="1048">
        <f t="shared" si="10"/>
        <v>240</v>
      </c>
      <c r="J97" s="1047">
        <v>0</v>
      </c>
      <c r="K97" s="1048">
        <f t="shared" si="7"/>
        <v>0</v>
      </c>
      <c r="L97" s="1047">
        <v>2</v>
      </c>
      <c r="M97" s="1048">
        <f t="shared" si="8"/>
        <v>240</v>
      </c>
      <c r="N97" s="1047">
        <v>0</v>
      </c>
      <c r="O97" s="1048">
        <f t="shared" si="9"/>
        <v>0</v>
      </c>
    </row>
    <row r="98" spans="2:15" s="1049" customFormat="1" ht="15" customHeight="1">
      <c r="B98" s="1041">
        <v>88</v>
      </c>
      <c r="C98" s="1054" t="s">
        <v>2223</v>
      </c>
      <c r="D98" s="1043">
        <v>35</v>
      </c>
      <c r="E98" s="1044">
        <v>4</v>
      </c>
      <c r="F98" s="1045" t="s">
        <v>128</v>
      </c>
      <c r="G98" s="1046">
        <f t="shared" si="6"/>
        <v>140</v>
      </c>
      <c r="H98" s="1047">
        <v>2</v>
      </c>
      <c r="I98" s="1048">
        <f t="shared" si="10"/>
        <v>70</v>
      </c>
      <c r="J98" s="1047">
        <v>0</v>
      </c>
      <c r="K98" s="1048">
        <f t="shared" si="7"/>
        <v>0</v>
      </c>
      <c r="L98" s="1047">
        <v>2</v>
      </c>
      <c r="M98" s="1048">
        <f t="shared" si="8"/>
        <v>70</v>
      </c>
      <c r="N98" s="1047">
        <v>0</v>
      </c>
      <c r="O98" s="1048">
        <f t="shared" si="9"/>
        <v>0</v>
      </c>
    </row>
    <row r="99" spans="2:15" s="1049" customFormat="1" ht="15" customHeight="1">
      <c r="B99" s="1050">
        <v>89</v>
      </c>
      <c r="C99" s="1054" t="s">
        <v>2224</v>
      </c>
      <c r="D99" s="1043">
        <v>400</v>
      </c>
      <c r="E99" s="1044">
        <v>50</v>
      </c>
      <c r="F99" s="1045" t="s">
        <v>51</v>
      </c>
      <c r="G99" s="1046">
        <f t="shared" si="6"/>
        <v>20000</v>
      </c>
      <c r="H99" s="1047">
        <v>50</v>
      </c>
      <c r="I99" s="1048">
        <f t="shared" si="10"/>
        <v>20000</v>
      </c>
      <c r="J99" s="1047">
        <v>0</v>
      </c>
      <c r="K99" s="1048">
        <f t="shared" si="7"/>
        <v>0</v>
      </c>
      <c r="L99" s="1047">
        <v>0</v>
      </c>
      <c r="M99" s="1048">
        <f t="shared" si="8"/>
        <v>0</v>
      </c>
      <c r="N99" s="1047">
        <v>0</v>
      </c>
      <c r="O99" s="1048">
        <f t="shared" si="9"/>
        <v>0</v>
      </c>
    </row>
    <row r="100" spans="2:15" s="1049" customFormat="1" ht="15" customHeight="1">
      <c r="B100" s="1041">
        <v>90</v>
      </c>
      <c r="C100" s="1054" t="s">
        <v>2225</v>
      </c>
      <c r="D100" s="1043">
        <v>450</v>
      </c>
      <c r="E100" s="1044">
        <v>10</v>
      </c>
      <c r="F100" s="1045" t="s">
        <v>51</v>
      </c>
      <c r="G100" s="1046">
        <f t="shared" si="6"/>
        <v>4500</v>
      </c>
      <c r="H100" s="1047">
        <v>10</v>
      </c>
      <c r="I100" s="1048">
        <f t="shared" si="10"/>
        <v>4500</v>
      </c>
      <c r="J100" s="1047">
        <v>0</v>
      </c>
      <c r="K100" s="1048">
        <f t="shared" si="7"/>
        <v>0</v>
      </c>
      <c r="L100" s="1047">
        <v>0</v>
      </c>
      <c r="M100" s="1048">
        <f t="shared" si="8"/>
        <v>0</v>
      </c>
      <c r="N100" s="1047">
        <v>0</v>
      </c>
      <c r="O100" s="1048">
        <f t="shared" si="9"/>
        <v>0</v>
      </c>
    </row>
    <row r="101" spans="2:15" s="1049" customFormat="1" ht="15" customHeight="1">
      <c r="B101" s="1041">
        <v>91</v>
      </c>
      <c r="C101" s="1055" t="s">
        <v>2226</v>
      </c>
      <c r="D101" s="1043">
        <v>2000</v>
      </c>
      <c r="E101" s="1044">
        <v>1</v>
      </c>
      <c r="F101" s="1045" t="s">
        <v>510</v>
      </c>
      <c r="G101" s="1046">
        <f t="shared" si="6"/>
        <v>2000</v>
      </c>
      <c r="H101" s="1047">
        <v>1</v>
      </c>
      <c r="I101" s="1048">
        <f t="shared" si="10"/>
        <v>2000</v>
      </c>
      <c r="J101" s="1047">
        <v>0</v>
      </c>
      <c r="K101" s="1048">
        <f t="shared" si="7"/>
        <v>0</v>
      </c>
      <c r="L101" s="1047">
        <v>0</v>
      </c>
      <c r="M101" s="1048">
        <f t="shared" si="8"/>
        <v>0</v>
      </c>
      <c r="N101" s="1047">
        <v>0</v>
      </c>
      <c r="O101" s="1048">
        <f t="shared" si="9"/>
        <v>0</v>
      </c>
    </row>
    <row r="102" spans="2:15" s="1049" customFormat="1" ht="15" customHeight="1">
      <c r="B102" s="1050">
        <v>92</v>
      </c>
      <c r="C102" s="1056" t="s">
        <v>2227</v>
      </c>
      <c r="D102" s="1043">
        <v>108</v>
      </c>
      <c r="E102" s="1044">
        <v>6</v>
      </c>
      <c r="F102" s="1045" t="s">
        <v>128</v>
      </c>
      <c r="G102" s="1046">
        <f t="shared" si="6"/>
        <v>648</v>
      </c>
      <c r="H102" s="1047">
        <v>3</v>
      </c>
      <c r="I102" s="1048">
        <f t="shared" si="10"/>
        <v>324</v>
      </c>
      <c r="J102" s="1047">
        <v>0</v>
      </c>
      <c r="K102" s="1048">
        <f t="shared" si="7"/>
        <v>0</v>
      </c>
      <c r="L102" s="1047">
        <v>3</v>
      </c>
      <c r="M102" s="1048">
        <f t="shared" si="8"/>
        <v>324</v>
      </c>
      <c r="N102" s="1047">
        <v>0</v>
      </c>
      <c r="O102" s="1048">
        <f t="shared" si="9"/>
        <v>0</v>
      </c>
    </row>
    <row r="103" spans="2:15" s="1049" customFormat="1" ht="15" customHeight="1">
      <c r="B103" s="1041">
        <v>93</v>
      </c>
      <c r="C103" s="1053" t="s">
        <v>2228</v>
      </c>
      <c r="D103" s="1043">
        <v>600</v>
      </c>
      <c r="E103" s="1044">
        <v>600</v>
      </c>
      <c r="F103" s="1045" t="s">
        <v>128</v>
      </c>
      <c r="G103" s="1046">
        <f t="shared" si="6"/>
        <v>360000</v>
      </c>
      <c r="H103" s="1047">
        <v>400</v>
      </c>
      <c r="I103" s="1048">
        <f t="shared" si="10"/>
        <v>240000</v>
      </c>
      <c r="J103" s="1047">
        <v>200</v>
      </c>
      <c r="K103" s="1048">
        <f t="shared" si="7"/>
        <v>120000</v>
      </c>
      <c r="L103" s="1047">
        <v>0</v>
      </c>
      <c r="M103" s="1048">
        <f t="shared" si="8"/>
        <v>0</v>
      </c>
      <c r="N103" s="1047">
        <v>0</v>
      </c>
      <c r="O103" s="1048">
        <f t="shared" si="9"/>
        <v>0</v>
      </c>
    </row>
    <row r="104" spans="2:15" s="1049" customFormat="1" ht="15" customHeight="1">
      <c r="B104" s="1050">
        <v>94</v>
      </c>
      <c r="C104" s="1053" t="s">
        <v>2229</v>
      </c>
      <c r="D104" s="1043">
        <v>150</v>
      </c>
      <c r="E104" s="1044">
        <v>30</v>
      </c>
      <c r="F104" s="1045" t="s">
        <v>128</v>
      </c>
      <c r="G104" s="1046">
        <f t="shared" si="6"/>
        <v>4500</v>
      </c>
      <c r="H104" s="1047">
        <v>30</v>
      </c>
      <c r="I104" s="1048">
        <f t="shared" si="10"/>
        <v>4500</v>
      </c>
      <c r="J104" s="1047">
        <v>0</v>
      </c>
      <c r="K104" s="1048">
        <f t="shared" si="7"/>
        <v>0</v>
      </c>
      <c r="L104" s="1047">
        <v>0</v>
      </c>
      <c r="M104" s="1048">
        <f t="shared" si="8"/>
        <v>0</v>
      </c>
      <c r="N104" s="1047">
        <v>0</v>
      </c>
      <c r="O104" s="1048">
        <f t="shared" si="9"/>
        <v>0</v>
      </c>
    </row>
    <row r="105" spans="2:15" s="1049" customFormat="1" ht="15" customHeight="1">
      <c r="B105" s="1041">
        <v>95</v>
      </c>
      <c r="C105" s="1053" t="s">
        <v>2230</v>
      </c>
      <c r="D105" s="1043">
        <v>120</v>
      </c>
      <c r="E105" s="1044">
        <v>8</v>
      </c>
      <c r="F105" s="1045" t="s">
        <v>128</v>
      </c>
      <c r="G105" s="1046">
        <f t="shared" si="6"/>
        <v>960</v>
      </c>
      <c r="H105" s="1047">
        <v>8</v>
      </c>
      <c r="I105" s="1048">
        <f t="shared" si="10"/>
        <v>960</v>
      </c>
      <c r="J105" s="1047">
        <v>0</v>
      </c>
      <c r="K105" s="1048">
        <f t="shared" si="7"/>
        <v>0</v>
      </c>
      <c r="L105" s="1047">
        <v>0</v>
      </c>
      <c r="M105" s="1048">
        <f t="shared" si="8"/>
        <v>0</v>
      </c>
      <c r="N105" s="1047">
        <v>0</v>
      </c>
      <c r="O105" s="1048">
        <f t="shared" si="9"/>
        <v>0</v>
      </c>
    </row>
    <row r="106" spans="2:15" s="1049" customFormat="1" ht="15" customHeight="1">
      <c r="B106" s="1041">
        <v>96</v>
      </c>
      <c r="C106" s="1053" t="s">
        <v>2231</v>
      </c>
      <c r="D106" s="1043">
        <v>300</v>
      </c>
      <c r="E106" s="1044">
        <v>300</v>
      </c>
      <c r="F106" s="1045" t="s">
        <v>128</v>
      </c>
      <c r="G106" s="1046">
        <f t="shared" si="6"/>
        <v>90000</v>
      </c>
      <c r="H106" s="1047">
        <v>300</v>
      </c>
      <c r="I106" s="1048">
        <f t="shared" si="10"/>
        <v>90000</v>
      </c>
      <c r="J106" s="1047">
        <v>0</v>
      </c>
      <c r="K106" s="1048">
        <f t="shared" si="7"/>
        <v>0</v>
      </c>
      <c r="L106" s="1047">
        <v>0</v>
      </c>
      <c r="M106" s="1048">
        <f t="shared" si="8"/>
        <v>0</v>
      </c>
      <c r="N106" s="1047">
        <v>0</v>
      </c>
      <c r="O106" s="1048">
        <f t="shared" si="9"/>
        <v>0</v>
      </c>
    </row>
    <row r="107" spans="2:15" s="1049" customFormat="1" ht="15" customHeight="1">
      <c r="B107" s="1041">
        <v>97</v>
      </c>
      <c r="C107" s="1053" t="s">
        <v>2232</v>
      </c>
      <c r="D107" s="1043">
        <v>300</v>
      </c>
      <c r="E107" s="1044">
        <v>4</v>
      </c>
      <c r="F107" s="1045" t="s">
        <v>128</v>
      </c>
      <c r="G107" s="1046">
        <f t="shared" si="6"/>
        <v>1200</v>
      </c>
      <c r="H107" s="1047">
        <v>1</v>
      </c>
      <c r="I107" s="1048">
        <f t="shared" si="10"/>
        <v>300</v>
      </c>
      <c r="J107" s="1047">
        <v>1</v>
      </c>
      <c r="K107" s="1048">
        <f t="shared" si="7"/>
        <v>300</v>
      </c>
      <c r="L107" s="1047">
        <v>1</v>
      </c>
      <c r="M107" s="1048">
        <f t="shared" si="8"/>
        <v>300</v>
      </c>
      <c r="N107" s="1047">
        <v>1</v>
      </c>
      <c r="O107" s="1048">
        <f t="shared" si="9"/>
        <v>300</v>
      </c>
    </row>
    <row r="108" spans="2:15" s="1049" customFormat="1" ht="15" customHeight="1">
      <c r="B108" s="1050">
        <v>98</v>
      </c>
      <c r="C108" s="1053" t="s">
        <v>2233</v>
      </c>
      <c r="D108" s="1043">
        <v>850</v>
      </c>
      <c r="E108" s="1044">
        <v>2</v>
      </c>
      <c r="F108" s="1045" t="s">
        <v>128</v>
      </c>
      <c r="G108" s="1046">
        <f>D108*E108</f>
        <v>1700</v>
      </c>
      <c r="H108" s="1047">
        <v>1</v>
      </c>
      <c r="I108" s="1048">
        <f t="shared" si="10"/>
        <v>850</v>
      </c>
      <c r="J108" s="1047">
        <v>0</v>
      </c>
      <c r="K108" s="1048">
        <f>J108*D108</f>
        <v>0</v>
      </c>
      <c r="L108" s="1047">
        <v>1</v>
      </c>
      <c r="M108" s="1048">
        <f>L108*D108</f>
        <v>850</v>
      </c>
      <c r="N108" s="1047">
        <v>0</v>
      </c>
      <c r="O108" s="1048">
        <f>N108*D108</f>
        <v>0</v>
      </c>
    </row>
    <row r="109" spans="2:15" s="1049" customFormat="1" ht="15" customHeight="1">
      <c r="B109" s="1041">
        <v>99</v>
      </c>
      <c r="C109" s="1053" t="s">
        <v>2234</v>
      </c>
      <c r="D109" s="1043">
        <v>1000</v>
      </c>
      <c r="E109" s="1044">
        <v>2</v>
      </c>
      <c r="F109" s="1045" t="s">
        <v>128</v>
      </c>
      <c r="G109" s="1046">
        <f>D109*E109</f>
        <v>2000</v>
      </c>
      <c r="H109" s="1047">
        <v>0</v>
      </c>
      <c r="I109" s="1048">
        <f t="shared" si="10"/>
        <v>0</v>
      </c>
      <c r="J109" s="1047">
        <v>2</v>
      </c>
      <c r="K109" s="1048">
        <f>J109*D109</f>
        <v>2000</v>
      </c>
      <c r="L109" s="1047">
        <v>0</v>
      </c>
      <c r="M109" s="1048">
        <f>L109*D109</f>
        <v>0</v>
      </c>
      <c r="N109" s="1047">
        <v>0</v>
      </c>
      <c r="O109" s="1048">
        <f>N109*D109</f>
        <v>0</v>
      </c>
    </row>
    <row r="110" spans="2:15" s="1049" customFormat="1" ht="15" customHeight="1">
      <c r="B110" s="1041">
        <v>100</v>
      </c>
      <c r="C110" s="1053" t="s">
        <v>2235</v>
      </c>
      <c r="D110" s="1043">
        <v>7500</v>
      </c>
      <c r="E110" s="1044">
        <v>1</v>
      </c>
      <c r="F110" s="1045" t="s">
        <v>128</v>
      </c>
      <c r="G110" s="1046">
        <f>D110*E110</f>
        <v>7500</v>
      </c>
      <c r="H110" s="1047">
        <v>1</v>
      </c>
      <c r="I110" s="1048">
        <f t="shared" si="10"/>
        <v>7500</v>
      </c>
      <c r="J110" s="1047">
        <v>0</v>
      </c>
      <c r="K110" s="1048">
        <f>J110*D110</f>
        <v>0</v>
      </c>
      <c r="L110" s="1047">
        <v>0</v>
      </c>
      <c r="M110" s="1048">
        <f>L110*D110</f>
        <v>0</v>
      </c>
      <c r="N110" s="1047">
        <v>0</v>
      </c>
      <c r="O110" s="1048">
        <f>N110*D110</f>
        <v>0</v>
      </c>
    </row>
    <row r="111" spans="2:15" s="1049" customFormat="1" ht="15" customHeight="1">
      <c r="B111" s="1050">
        <v>101</v>
      </c>
      <c r="C111" s="1053" t="s">
        <v>2236</v>
      </c>
      <c r="D111" s="1043">
        <v>8000</v>
      </c>
      <c r="E111" s="1044">
        <v>1</v>
      </c>
      <c r="F111" s="1045" t="s">
        <v>128</v>
      </c>
      <c r="G111" s="1046">
        <f>D111*E111</f>
        <v>8000</v>
      </c>
      <c r="H111" s="1047">
        <v>1</v>
      </c>
      <c r="I111" s="1048">
        <f t="shared" si="10"/>
        <v>8000</v>
      </c>
      <c r="J111" s="1047">
        <v>0</v>
      </c>
      <c r="K111" s="1048">
        <f>J111*D111</f>
        <v>0</v>
      </c>
      <c r="L111" s="1047">
        <v>0</v>
      </c>
      <c r="M111" s="1048">
        <f>L111*D111</f>
        <v>0</v>
      </c>
      <c r="N111" s="1047">
        <v>0</v>
      </c>
      <c r="O111" s="1048">
        <f>N111*D111</f>
        <v>0</v>
      </c>
    </row>
    <row r="112" spans="2:15" s="1049" customFormat="1" ht="15" customHeight="1">
      <c r="B112" s="1041">
        <v>102</v>
      </c>
      <c r="C112" s="1053" t="s">
        <v>2237</v>
      </c>
      <c r="D112" s="1043">
        <v>4500</v>
      </c>
      <c r="E112" s="1044">
        <v>5</v>
      </c>
      <c r="F112" s="1045" t="s">
        <v>128</v>
      </c>
      <c r="G112" s="1046">
        <f>D112*E112</f>
        <v>22500</v>
      </c>
      <c r="H112" s="1047">
        <v>5</v>
      </c>
      <c r="I112" s="1048">
        <f t="shared" si="10"/>
        <v>22500</v>
      </c>
      <c r="J112" s="1047">
        <v>0</v>
      </c>
      <c r="K112" s="1048">
        <f>J112*D112</f>
        <v>0</v>
      </c>
      <c r="L112" s="1047">
        <v>0</v>
      </c>
      <c r="M112" s="1048">
        <f>L112*D112</f>
        <v>0</v>
      </c>
      <c r="N112" s="1047">
        <v>0</v>
      </c>
      <c r="O112" s="1048">
        <f>N112*D112</f>
        <v>0</v>
      </c>
    </row>
    <row r="113" spans="2:15" s="1049" customFormat="1" ht="15" customHeight="1">
      <c r="B113" s="1050"/>
      <c r="C113" s="1057"/>
      <c r="D113" s="1058"/>
      <c r="E113" s="1044"/>
      <c r="F113" s="1045"/>
      <c r="G113" s="1046"/>
      <c r="H113" s="1047"/>
      <c r="I113" s="1048"/>
      <c r="J113" s="1047"/>
      <c r="K113" s="1048"/>
      <c r="L113" s="1047"/>
      <c r="M113" s="1048"/>
      <c r="N113" s="1047"/>
      <c r="O113" s="1048"/>
    </row>
    <row r="114" spans="2:15" s="1049" customFormat="1" ht="15" customHeight="1">
      <c r="B114" s="1050"/>
      <c r="C114" s="1057"/>
      <c r="D114" s="1059" t="s">
        <v>601</v>
      </c>
      <c r="E114" s="1060"/>
      <c r="F114" s="1045"/>
      <c r="G114" s="1061">
        <f>SUM(G11:G113)</f>
        <v>678079.24199999997</v>
      </c>
      <c r="H114" s="1047"/>
      <c r="I114" s="1048"/>
      <c r="J114" s="1047"/>
      <c r="K114" s="1048"/>
      <c r="L114" s="1047"/>
      <c r="M114" s="1048"/>
      <c r="N114" s="1047"/>
      <c r="O114" s="1048"/>
    </row>
    <row r="115" spans="2:15" s="1049" customFormat="1" ht="15" customHeight="1">
      <c r="B115" s="1062"/>
      <c r="C115" s="1063"/>
      <c r="D115" s="1064"/>
      <c r="E115" s="1065"/>
      <c r="F115" s="1066"/>
      <c r="G115" s="1067"/>
      <c r="H115" s="1068"/>
      <c r="I115" s="1069"/>
      <c r="J115" s="1068"/>
      <c r="K115" s="1069"/>
      <c r="L115" s="1068"/>
      <c r="M115" s="1069"/>
      <c r="N115" s="1068"/>
      <c r="O115" s="1069"/>
    </row>
    <row r="116" spans="2:15" s="1049" customFormat="1" ht="15" customHeight="1">
      <c r="B116" s="1070" t="s">
        <v>196</v>
      </c>
      <c r="C116" s="1071"/>
      <c r="D116" s="1072"/>
      <c r="E116" s="1073"/>
      <c r="F116" s="1074"/>
      <c r="G116" s="1067">
        <f>SUM(G114)</f>
        <v>678079.24199999997</v>
      </c>
      <c r="H116" s="1075"/>
      <c r="I116" s="1076"/>
      <c r="J116" s="1075"/>
      <c r="K116" s="1076"/>
      <c r="L116" s="1075"/>
      <c r="M116" s="1076"/>
      <c r="N116" s="1075"/>
      <c r="O116" s="1076"/>
    </row>
    <row r="117" spans="2:15">
      <c r="B117" s="1077"/>
      <c r="C117" s="1078"/>
      <c r="D117" s="1079"/>
      <c r="E117" s="1080"/>
      <c r="F117" s="1081"/>
      <c r="G117" s="1010"/>
      <c r="H117" s="1009"/>
      <c r="I117" s="1010"/>
      <c r="J117" s="1009"/>
      <c r="K117" s="1010"/>
      <c r="L117" s="1009"/>
      <c r="M117" s="1010"/>
      <c r="N117" s="1009"/>
      <c r="O117" s="1010"/>
    </row>
    <row r="118" spans="2:15" ht="12.5">
      <c r="B118" s="993"/>
      <c r="C118" s="1082"/>
      <c r="D118" s="993"/>
      <c r="E118" s="993"/>
      <c r="F118" s="993"/>
      <c r="G118" s="993"/>
      <c r="H118" s="1083"/>
      <c r="I118" s="993"/>
      <c r="J118" s="1083"/>
      <c r="K118" s="993"/>
      <c r="L118" s="1083"/>
      <c r="M118" s="993"/>
      <c r="N118" s="1083"/>
      <c r="O118" s="993"/>
    </row>
    <row r="119" spans="2:15" ht="12.5">
      <c r="B119" s="993" t="s">
        <v>2238</v>
      </c>
      <c r="C119" s="1082"/>
      <c r="D119" s="993"/>
      <c r="E119" s="993"/>
      <c r="F119" s="993"/>
      <c r="G119" s="993"/>
      <c r="H119" s="1083"/>
      <c r="I119" s="993"/>
      <c r="J119" s="1083"/>
      <c r="K119" s="993"/>
      <c r="L119" s="1083"/>
      <c r="M119" s="993"/>
      <c r="N119" s="1083"/>
      <c r="O119" s="993"/>
    </row>
    <row r="120" spans="2:15" ht="12.5">
      <c r="B120" s="993"/>
      <c r="C120" s="1082"/>
      <c r="D120" s="993"/>
      <c r="E120" s="993"/>
      <c r="F120" s="993"/>
      <c r="G120" s="993"/>
      <c r="H120" s="1083"/>
      <c r="I120" s="993"/>
      <c r="J120" s="1083"/>
      <c r="K120" s="993"/>
      <c r="L120" s="1083"/>
      <c r="M120" s="993"/>
      <c r="N120" s="1083"/>
      <c r="O120" s="993"/>
    </row>
    <row r="121" spans="2:15" ht="12.5">
      <c r="B121" s="993"/>
      <c r="C121" s="1082"/>
      <c r="D121" s="993"/>
      <c r="E121" s="993"/>
      <c r="F121" s="993"/>
      <c r="G121" s="993"/>
      <c r="H121" s="1083"/>
      <c r="I121" s="993"/>
      <c r="J121" s="1083"/>
      <c r="K121" s="993"/>
      <c r="L121" s="1083"/>
      <c r="M121" s="993"/>
      <c r="N121" s="1083"/>
      <c r="O121" s="993"/>
    </row>
    <row r="122" spans="2:15" ht="12.5">
      <c r="B122" s="993" t="s">
        <v>2240</v>
      </c>
      <c r="C122" s="1082"/>
      <c r="D122" s="993"/>
      <c r="E122" s="993"/>
      <c r="F122" s="993"/>
      <c r="G122" s="993"/>
      <c r="H122" s="1083"/>
      <c r="I122" s="993"/>
      <c r="J122" s="1083"/>
      <c r="K122" s="993"/>
      <c r="L122" s="1083"/>
      <c r="M122" s="993"/>
      <c r="N122" s="1083"/>
      <c r="O122" s="993"/>
    </row>
    <row r="123" spans="2:15" ht="12.5">
      <c r="B123" s="993" t="s">
        <v>2239</v>
      </c>
      <c r="C123" s="1082"/>
      <c r="D123" s="993"/>
      <c r="E123" s="993"/>
      <c r="F123" s="993"/>
      <c r="G123" s="993"/>
      <c r="H123" s="1083"/>
      <c r="I123" s="993"/>
      <c r="J123" s="1083"/>
      <c r="K123" s="993"/>
      <c r="L123" s="1083"/>
      <c r="M123" s="993"/>
      <c r="N123" s="1083"/>
      <c r="O123" s="993"/>
    </row>
    <row r="124" spans="2:15" ht="12.5">
      <c r="B124" s="993"/>
      <c r="C124" s="1082"/>
      <c r="D124" s="993"/>
      <c r="E124" s="993"/>
      <c r="F124" s="993"/>
      <c r="G124" s="993"/>
      <c r="H124" s="1083"/>
      <c r="I124" s="993"/>
      <c r="J124" s="1083"/>
      <c r="K124" s="993"/>
      <c r="L124" s="1083"/>
      <c r="M124" s="993"/>
      <c r="N124" s="1083"/>
      <c r="O124" s="993"/>
    </row>
    <row r="125" spans="2:15" ht="12.5">
      <c r="B125" s="993"/>
      <c r="C125" s="1082"/>
      <c r="D125" s="993"/>
      <c r="E125" s="993"/>
      <c r="F125" s="993"/>
      <c r="G125" s="993"/>
      <c r="H125" s="1083"/>
      <c r="I125" s="993"/>
      <c r="J125" s="1083"/>
      <c r="K125" s="993"/>
      <c r="L125" s="1083"/>
      <c r="M125" s="993"/>
      <c r="N125" s="1083"/>
      <c r="O125" s="993"/>
    </row>
    <row r="126" spans="2:15" ht="12.5">
      <c r="B126" s="993"/>
      <c r="C126" s="1082"/>
      <c r="D126" s="993"/>
      <c r="E126" s="993"/>
      <c r="F126" s="993"/>
      <c r="G126" s="993"/>
      <c r="H126" s="1083"/>
      <c r="I126" s="993"/>
      <c r="J126" s="1083"/>
      <c r="K126" s="993"/>
      <c r="L126" s="1083"/>
      <c r="M126" s="993"/>
      <c r="N126" s="1083"/>
      <c r="O126" s="993"/>
    </row>
    <row r="127" spans="2:15" ht="12.5">
      <c r="B127" s="993"/>
      <c r="C127" s="1082"/>
      <c r="D127" s="993"/>
      <c r="E127" s="993"/>
      <c r="F127" s="993"/>
      <c r="G127" s="993"/>
      <c r="H127" s="1083"/>
      <c r="I127" s="993"/>
      <c r="J127" s="1083"/>
      <c r="K127" s="993"/>
      <c r="L127" s="1083"/>
      <c r="M127" s="993"/>
      <c r="N127" s="1083"/>
      <c r="O127" s="993"/>
    </row>
    <row r="128" spans="2:15" ht="12.5">
      <c r="B128" s="993"/>
      <c r="C128" s="1082"/>
      <c r="D128" s="993"/>
      <c r="E128" s="993"/>
      <c r="F128" s="993"/>
      <c r="G128" s="993"/>
      <c r="H128" s="1083"/>
      <c r="I128" s="993"/>
      <c r="J128" s="1083"/>
      <c r="K128" s="993"/>
      <c r="L128" s="1083"/>
      <c r="M128" s="993"/>
      <c r="N128" s="1083"/>
      <c r="O128" s="993"/>
    </row>
    <row r="129" spans="2:15" ht="12.5">
      <c r="B129" s="993"/>
      <c r="C129" s="1082"/>
      <c r="D129" s="993"/>
      <c r="E129" s="993"/>
      <c r="F129" s="993"/>
      <c r="G129" s="993"/>
      <c r="H129" s="1083"/>
      <c r="I129" s="993"/>
      <c r="J129" s="1083"/>
      <c r="K129" s="993"/>
      <c r="L129" s="1083"/>
      <c r="M129" s="993"/>
      <c r="N129" s="1083"/>
      <c r="O129" s="993"/>
    </row>
    <row r="130" spans="2:15" ht="12.5">
      <c r="B130" s="993"/>
      <c r="C130" s="1082"/>
      <c r="D130" s="993"/>
      <c r="E130" s="993"/>
      <c r="F130" s="993"/>
      <c r="G130" s="993"/>
      <c r="H130" s="1083"/>
      <c r="I130" s="993"/>
      <c r="J130" s="1083"/>
      <c r="K130" s="993"/>
      <c r="L130" s="1083"/>
      <c r="M130" s="993"/>
      <c r="N130" s="1083"/>
      <c r="O130" s="993"/>
    </row>
    <row r="131" spans="2:15" ht="12.5">
      <c r="B131" s="993"/>
      <c r="C131" s="1082"/>
      <c r="D131" s="993"/>
      <c r="E131" s="993"/>
      <c r="F131" s="993"/>
      <c r="G131" s="993"/>
      <c r="H131" s="1083"/>
      <c r="I131" s="993"/>
      <c r="J131" s="1083"/>
      <c r="K131" s="993"/>
      <c r="L131" s="1083"/>
      <c r="M131" s="993"/>
      <c r="N131" s="1083"/>
      <c r="O131" s="993"/>
    </row>
    <row r="132" spans="2:15" ht="12.5">
      <c r="B132" s="993"/>
      <c r="C132" s="1082"/>
      <c r="D132" s="993"/>
      <c r="E132" s="993"/>
      <c r="F132" s="993"/>
      <c r="G132" s="993"/>
      <c r="H132" s="1083"/>
      <c r="I132" s="993"/>
      <c r="J132" s="1083"/>
      <c r="K132" s="993"/>
      <c r="L132" s="1083"/>
      <c r="M132" s="993"/>
      <c r="N132" s="1083"/>
      <c r="O132" s="993"/>
    </row>
    <row r="133" spans="2:15" ht="12.5">
      <c r="B133" s="993"/>
      <c r="C133" s="1082"/>
      <c r="D133" s="993"/>
      <c r="E133" s="993"/>
      <c r="F133" s="993"/>
      <c r="G133" s="993"/>
      <c r="H133" s="1083"/>
      <c r="I133" s="993"/>
      <c r="J133" s="1083"/>
      <c r="K133" s="993"/>
      <c r="L133" s="1083"/>
      <c r="M133" s="993"/>
      <c r="N133" s="1083"/>
      <c r="O133" s="993"/>
    </row>
    <row r="134" spans="2:15" ht="12.5">
      <c r="B134" s="993"/>
      <c r="C134" s="1082"/>
      <c r="D134" s="993"/>
      <c r="E134" s="993"/>
      <c r="F134" s="993"/>
      <c r="G134" s="993"/>
      <c r="H134" s="1083"/>
      <c r="I134" s="993"/>
      <c r="J134" s="1083"/>
      <c r="K134" s="993"/>
      <c r="L134" s="1083"/>
      <c r="M134" s="993"/>
      <c r="N134" s="1083"/>
      <c r="O134" s="993"/>
    </row>
    <row r="135" spans="2:15" ht="12.5">
      <c r="B135" s="993"/>
      <c r="C135" s="1082"/>
      <c r="D135" s="993"/>
      <c r="E135" s="993"/>
      <c r="F135" s="993"/>
      <c r="G135" s="993"/>
      <c r="H135" s="1083"/>
      <c r="I135" s="993"/>
      <c r="J135" s="1083"/>
      <c r="K135" s="993"/>
      <c r="L135" s="1083"/>
      <c r="M135" s="993"/>
      <c r="N135" s="1083"/>
      <c r="O135" s="993"/>
    </row>
    <row r="136" spans="2:15" ht="12.5">
      <c r="B136" s="993"/>
      <c r="C136" s="1082"/>
      <c r="D136" s="993"/>
      <c r="E136" s="993"/>
      <c r="F136" s="993"/>
      <c r="G136" s="993"/>
      <c r="H136" s="1083"/>
      <c r="I136" s="993"/>
      <c r="J136" s="1083"/>
      <c r="K136" s="993"/>
      <c r="L136" s="1083"/>
      <c r="M136" s="993"/>
      <c r="N136" s="1083"/>
      <c r="O136" s="993"/>
    </row>
    <row r="137" spans="2:15" ht="12.5">
      <c r="B137" s="993"/>
      <c r="C137" s="1082"/>
      <c r="D137" s="993"/>
      <c r="E137" s="993"/>
      <c r="F137" s="993"/>
      <c r="G137" s="993"/>
      <c r="H137" s="1083"/>
      <c r="I137" s="993"/>
      <c r="J137" s="1083"/>
      <c r="K137" s="993"/>
      <c r="L137" s="1083"/>
      <c r="M137" s="993"/>
      <c r="N137" s="1083"/>
      <c r="O137" s="993"/>
    </row>
    <row r="138" spans="2:15" ht="12.5">
      <c r="B138" s="993"/>
      <c r="C138" s="1082"/>
      <c r="D138" s="993"/>
      <c r="E138" s="993"/>
      <c r="F138" s="993"/>
      <c r="G138" s="993"/>
      <c r="H138" s="1083"/>
      <c r="I138" s="993"/>
      <c r="J138" s="1083"/>
      <c r="K138" s="993"/>
      <c r="L138" s="1083"/>
      <c r="M138" s="993"/>
      <c r="N138" s="1083"/>
      <c r="O138" s="993"/>
    </row>
    <row r="139" spans="2:15" ht="12.5">
      <c r="B139" s="993"/>
      <c r="C139" s="1082"/>
      <c r="D139" s="993"/>
      <c r="E139" s="993"/>
      <c r="F139" s="993"/>
      <c r="G139" s="993"/>
      <c r="H139" s="1083"/>
      <c r="I139" s="993"/>
      <c r="J139" s="1083"/>
      <c r="K139" s="993"/>
      <c r="L139" s="1083"/>
      <c r="M139" s="993"/>
      <c r="N139" s="1083"/>
      <c r="O139" s="993"/>
    </row>
    <row r="140" spans="2:15" ht="12.5">
      <c r="B140" s="993"/>
      <c r="C140" s="1082"/>
      <c r="D140" s="993"/>
      <c r="E140" s="993"/>
      <c r="F140" s="993"/>
      <c r="G140" s="993"/>
      <c r="H140" s="1083"/>
      <c r="I140" s="993"/>
      <c r="J140" s="1083"/>
      <c r="K140" s="993"/>
      <c r="L140" s="1083"/>
      <c r="M140" s="993"/>
      <c r="N140" s="1083"/>
      <c r="O140" s="993"/>
    </row>
    <row r="141" spans="2:15" ht="12.5">
      <c r="B141" s="993"/>
      <c r="C141" s="1082"/>
      <c r="D141" s="993"/>
      <c r="E141" s="993"/>
      <c r="F141" s="993"/>
      <c r="G141" s="993"/>
      <c r="H141" s="1083"/>
      <c r="I141" s="993"/>
      <c r="J141" s="1083"/>
      <c r="K141" s="993"/>
      <c r="L141" s="1083"/>
      <c r="M141" s="993"/>
      <c r="N141" s="1083"/>
      <c r="O141" s="993"/>
    </row>
    <row r="142" spans="2:15" ht="12.5">
      <c r="B142" s="993"/>
      <c r="C142" s="1082"/>
      <c r="D142" s="993"/>
      <c r="E142" s="993"/>
      <c r="F142" s="993"/>
      <c r="G142" s="993"/>
      <c r="H142" s="1083"/>
      <c r="I142" s="993"/>
      <c r="J142" s="1083"/>
      <c r="K142" s="993"/>
      <c r="L142" s="1083"/>
      <c r="M142" s="993"/>
      <c r="N142" s="1083"/>
      <c r="O142" s="993"/>
    </row>
    <row r="143" spans="2:15" ht="12.5">
      <c r="B143" s="993"/>
      <c r="C143" s="1082"/>
      <c r="D143" s="993"/>
      <c r="E143" s="993"/>
      <c r="F143" s="993"/>
      <c r="G143" s="993"/>
      <c r="H143" s="1083"/>
      <c r="I143" s="993"/>
      <c r="J143" s="1083"/>
      <c r="K143" s="993"/>
      <c r="L143" s="1083"/>
      <c r="M143" s="993"/>
      <c r="N143" s="1083"/>
      <c r="O143" s="993"/>
    </row>
    <row r="144" spans="2:15" ht="12.5">
      <c r="B144" s="993"/>
      <c r="C144" s="1082"/>
      <c r="D144" s="993"/>
      <c r="E144" s="993"/>
      <c r="F144" s="993"/>
      <c r="G144" s="993"/>
      <c r="H144" s="1083"/>
      <c r="I144" s="993"/>
      <c r="J144" s="1083"/>
      <c r="K144" s="993"/>
      <c r="L144" s="1083"/>
      <c r="M144" s="993"/>
      <c r="N144" s="1083"/>
      <c r="O144" s="993"/>
    </row>
    <row r="145" spans="2:15" ht="12.5">
      <c r="B145" s="993"/>
      <c r="C145" s="1082"/>
      <c r="D145" s="993"/>
      <c r="E145" s="993"/>
      <c r="F145" s="993"/>
      <c r="G145" s="993"/>
      <c r="H145" s="1083"/>
      <c r="I145" s="993"/>
      <c r="J145" s="1083"/>
      <c r="K145" s="993"/>
      <c r="L145" s="1083"/>
      <c r="M145" s="993"/>
      <c r="N145" s="1083"/>
      <c r="O145" s="993"/>
    </row>
    <row r="146" spans="2:15" ht="12.5">
      <c r="B146" s="993"/>
      <c r="C146" s="1082"/>
      <c r="D146" s="993"/>
      <c r="E146" s="993"/>
      <c r="F146" s="993"/>
      <c r="G146" s="993"/>
      <c r="H146" s="1083"/>
      <c r="I146" s="993"/>
      <c r="J146" s="1083"/>
      <c r="K146" s="993"/>
      <c r="L146" s="1083"/>
      <c r="M146" s="993"/>
      <c r="N146" s="1083"/>
      <c r="O146" s="993"/>
    </row>
    <row r="147" spans="2:15" ht="12.5">
      <c r="B147" s="993"/>
      <c r="C147" s="1082"/>
      <c r="D147" s="993"/>
      <c r="E147" s="993"/>
      <c r="F147" s="993"/>
      <c r="G147" s="993"/>
      <c r="H147" s="1083"/>
      <c r="I147" s="993"/>
      <c r="J147" s="1083"/>
      <c r="K147" s="993"/>
      <c r="L147" s="1083"/>
      <c r="M147" s="993"/>
      <c r="N147" s="1083"/>
      <c r="O147" s="993"/>
    </row>
    <row r="148" spans="2:15" ht="12.5">
      <c r="B148" s="993"/>
      <c r="C148" s="1082"/>
      <c r="D148" s="993"/>
      <c r="E148" s="993"/>
      <c r="F148" s="993"/>
      <c r="G148" s="993"/>
      <c r="H148" s="1083"/>
      <c r="I148" s="993"/>
      <c r="J148" s="1083"/>
      <c r="K148" s="993"/>
      <c r="L148" s="1083"/>
      <c r="M148" s="993"/>
      <c r="N148" s="1083"/>
      <c r="O148" s="993"/>
    </row>
    <row r="149" spans="2:15" ht="12.5">
      <c r="B149" s="993"/>
      <c r="C149" s="1082"/>
      <c r="D149" s="993"/>
      <c r="E149" s="993"/>
      <c r="F149" s="993"/>
      <c r="G149" s="993"/>
      <c r="H149" s="1083"/>
      <c r="I149" s="993"/>
      <c r="J149" s="1083"/>
      <c r="K149" s="993"/>
      <c r="L149" s="1083"/>
      <c r="M149" s="993"/>
      <c r="N149" s="1083"/>
      <c r="O149" s="993"/>
    </row>
    <row r="150" spans="2:15" ht="12.5">
      <c r="B150" s="993"/>
      <c r="C150" s="1082"/>
      <c r="D150" s="993"/>
      <c r="E150" s="993"/>
      <c r="F150" s="993"/>
      <c r="G150" s="993"/>
      <c r="H150" s="1083"/>
      <c r="I150" s="993"/>
      <c r="J150" s="1083"/>
      <c r="K150" s="993"/>
      <c r="L150" s="1083"/>
      <c r="M150" s="993"/>
      <c r="N150" s="1083"/>
      <c r="O150" s="993"/>
    </row>
    <row r="151" spans="2:15" ht="12.5">
      <c r="B151" s="993"/>
      <c r="C151" s="1082"/>
      <c r="D151" s="993"/>
      <c r="E151" s="993"/>
      <c r="F151" s="993"/>
      <c r="G151" s="993"/>
      <c r="H151" s="1083"/>
      <c r="I151" s="993"/>
      <c r="J151" s="1083"/>
      <c r="K151" s="993"/>
      <c r="L151" s="1083"/>
      <c r="M151" s="993"/>
      <c r="N151" s="1083"/>
      <c r="O151" s="993"/>
    </row>
    <row r="152" spans="2:15" ht="12.5">
      <c r="B152" s="993"/>
      <c r="C152" s="1082"/>
      <c r="D152" s="993"/>
      <c r="E152" s="993"/>
      <c r="F152" s="993"/>
      <c r="G152" s="993"/>
      <c r="H152" s="1083"/>
      <c r="I152" s="993"/>
      <c r="J152" s="1083"/>
      <c r="K152" s="993"/>
      <c r="L152" s="1083"/>
      <c r="M152" s="993"/>
      <c r="N152" s="1083"/>
      <c r="O152" s="993"/>
    </row>
    <row r="153" spans="2:15" ht="12.5">
      <c r="B153" s="993"/>
      <c r="C153" s="1082"/>
      <c r="D153" s="993"/>
      <c r="E153" s="993"/>
      <c r="F153" s="993"/>
      <c r="G153" s="993"/>
      <c r="H153" s="1083"/>
      <c r="I153" s="993"/>
      <c r="J153" s="1083"/>
      <c r="K153" s="993"/>
      <c r="L153" s="1083"/>
      <c r="M153" s="993"/>
      <c r="N153" s="1083"/>
      <c r="O153" s="993"/>
    </row>
    <row r="154" spans="2:15" ht="12.5">
      <c r="B154" s="993"/>
      <c r="C154" s="1082"/>
      <c r="D154" s="993"/>
      <c r="E154" s="993"/>
      <c r="F154" s="993"/>
      <c r="G154" s="993"/>
      <c r="H154" s="1083"/>
      <c r="I154" s="993"/>
      <c r="J154" s="1083"/>
      <c r="K154" s="993"/>
      <c r="L154" s="1083"/>
      <c r="M154" s="993"/>
      <c r="N154" s="1083"/>
      <c r="O154" s="993"/>
    </row>
    <row r="155" spans="2:15" ht="12.5">
      <c r="B155" s="993"/>
      <c r="C155" s="1082"/>
      <c r="D155" s="993"/>
      <c r="E155" s="993"/>
      <c r="F155" s="993"/>
      <c r="G155" s="993"/>
      <c r="H155" s="1083"/>
      <c r="I155" s="993"/>
      <c r="J155" s="1083"/>
      <c r="K155" s="993"/>
      <c r="L155" s="1083"/>
      <c r="M155" s="993"/>
      <c r="N155" s="1083"/>
      <c r="O155" s="993"/>
    </row>
    <row r="156" spans="2:15" ht="12.5">
      <c r="B156" s="993"/>
      <c r="C156" s="1082"/>
      <c r="D156" s="993"/>
      <c r="E156" s="993"/>
      <c r="F156" s="993"/>
      <c r="G156" s="993"/>
      <c r="H156" s="1083"/>
      <c r="I156" s="993"/>
      <c r="J156" s="1083"/>
      <c r="K156" s="993"/>
      <c r="L156" s="1083"/>
      <c r="M156" s="993"/>
      <c r="N156" s="1083"/>
      <c r="O156" s="993"/>
    </row>
    <row r="157" spans="2:15" ht="12.5">
      <c r="B157" s="993"/>
      <c r="C157" s="1082"/>
      <c r="D157" s="993"/>
      <c r="E157" s="993"/>
      <c r="F157" s="993"/>
      <c r="G157" s="993"/>
      <c r="H157" s="1083"/>
      <c r="I157" s="993"/>
      <c r="J157" s="1083"/>
      <c r="K157" s="993"/>
      <c r="L157" s="1083"/>
      <c r="M157" s="993"/>
      <c r="N157" s="1083"/>
      <c r="O157" s="993"/>
    </row>
    <row r="158" spans="2:15" ht="12.5">
      <c r="B158" s="993"/>
      <c r="C158" s="1082"/>
      <c r="D158" s="993"/>
      <c r="E158" s="993"/>
      <c r="F158" s="993"/>
      <c r="G158" s="993"/>
      <c r="H158" s="1083"/>
      <c r="I158" s="993"/>
      <c r="J158" s="1083"/>
      <c r="K158" s="993"/>
      <c r="L158" s="1083"/>
      <c r="M158" s="993"/>
      <c r="N158" s="1083"/>
      <c r="O158" s="993"/>
    </row>
    <row r="159" spans="2:15" ht="12.5">
      <c r="B159" s="993"/>
      <c r="C159" s="1082"/>
      <c r="D159" s="993"/>
      <c r="E159" s="993"/>
      <c r="F159" s="993"/>
      <c r="G159" s="993"/>
      <c r="H159" s="1083"/>
      <c r="I159" s="993"/>
      <c r="J159" s="1083"/>
      <c r="K159" s="993"/>
      <c r="L159" s="1083"/>
      <c r="M159" s="993"/>
      <c r="N159" s="1083"/>
      <c r="O159" s="993"/>
    </row>
    <row r="160" spans="2:15" ht="12.5">
      <c r="B160" s="993"/>
      <c r="C160" s="1082"/>
      <c r="D160" s="993"/>
      <c r="E160" s="993"/>
      <c r="F160" s="993"/>
      <c r="G160" s="993"/>
      <c r="H160" s="1083"/>
      <c r="I160" s="993"/>
      <c r="J160" s="1083"/>
      <c r="K160" s="993"/>
      <c r="L160" s="1083"/>
      <c r="M160" s="993"/>
      <c r="N160" s="1083"/>
      <c r="O160" s="993"/>
    </row>
    <row r="161" spans="2:15" ht="12.5">
      <c r="B161" s="993"/>
      <c r="C161" s="1082"/>
      <c r="D161" s="993"/>
      <c r="E161" s="993"/>
      <c r="F161" s="993"/>
      <c r="G161" s="993"/>
      <c r="H161" s="1083"/>
      <c r="I161" s="993"/>
      <c r="J161" s="1083"/>
      <c r="K161" s="993"/>
      <c r="L161" s="1083"/>
      <c r="M161" s="993"/>
      <c r="N161" s="1083"/>
      <c r="O161" s="993"/>
    </row>
    <row r="162" spans="2:15" ht="12.5">
      <c r="B162" s="993"/>
      <c r="C162" s="1082"/>
      <c r="D162" s="993"/>
      <c r="E162" s="993"/>
      <c r="F162" s="993"/>
      <c r="G162" s="993"/>
      <c r="H162" s="1083"/>
      <c r="I162" s="993"/>
      <c r="J162" s="1083"/>
      <c r="K162" s="993"/>
      <c r="L162" s="1083"/>
      <c r="M162" s="993"/>
      <c r="N162" s="1083"/>
      <c r="O162" s="993"/>
    </row>
    <row r="163" spans="2:15" ht="12.5">
      <c r="B163" s="993"/>
      <c r="C163" s="1082"/>
      <c r="D163" s="993"/>
      <c r="E163" s="993"/>
      <c r="F163" s="993"/>
      <c r="G163" s="993"/>
      <c r="H163" s="1083"/>
      <c r="I163" s="993"/>
      <c r="J163" s="1083"/>
      <c r="K163" s="993"/>
      <c r="L163" s="1083"/>
      <c r="M163" s="993"/>
      <c r="N163" s="1083"/>
      <c r="O163" s="993"/>
    </row>
    <row r="164" spans="2:15" ht="12.5">
      <c r="B164" s="993"/>
      <c r="C164" s="1082"/>
      <c r="D164" s="993"/>
      <c r="E164" s="993"/>
      <c r="F164" s="993"/>
      <c r="G164" s="993"/>
      <c r="H164" s="1083"/>
      <c r="I164" s="993"/>
      <c r="J164" s="1083"/>
      <c r="K164" s="993"/>
      <c r="L164" s="1083"/>
      <c r="M164" s="993"/>
      <c r="N164" s="1083"/>
      <c r="O164" s="993"/>
    </row>
    <row r="165" spans="2:15" ht="12.5">
      <c r="B165" s="993"/>
      <c r="C165" s="1082"/>
      <c r="D165" s="993"/>
      <c r="E165" s="993"/>
      <c r="F165" s="993"/>
      <c r="G165" s="993"/>
      <c r="H165" s="1083"/>
      <c r="I165" s="993"/>
      <c r="J165" s="1083"/>
      <c r="K165" s="993"/>
      <c r="L165" s="1083"/>
      <c r="M165" s="993"/>
      <c r="N165" s="1083"/>
      <c r="O165" s="993"/>
    </row>
    <row r="166" spans="2:15" ht="12.5">
      <c r="B166" s="993"/>
      <c r="C166" s="1082"/>
      <c r="D166" s="993"/>
      <c r="E166" s="993"/>
      <c r="F166" s="993"/>
      <c r="G166" s="993"/>
      <c r="H166" s="1083"/>
      <c r="I166" s="993"/>
      <c r="J166" s="1083"/>
      <c r="K166" s="993"/>
      <c r="L166" s="1083"/>
      <c r="M166" s="993"/>
      <c r="N166" s="1083"/>
      <c r="O166" s="993"/>
    </row>
    <row r="167" spans="2:15" ht="12.5">
      <c r="B167" s="993"/>
      <c r="C167" s="1082"/>
      <c r="D167" s="993"/>
      <c r="E167" s="993"/>
      <c r="F167" s="993"/>
      <c r="G167" s="993"/>
      <c r="H167" s="1083"/>
      <c r="I167" s="993"/>
      <c r="J167" s="1083"/>
      <c r="K167" s="993"/>
      <c r="L167" s="1083"/>
      <c r="M167" s="993"/>
      <c r="N167" s="1083"/>
      <c r="O167" s="993"/>
    </row>
    <row r="168" spans="2:15" ht="12.5">
      <c r="B168" s="993"/>
      <c r="C168" s="1082"/>
      <c r="D168" s="993"/>
      <c r="E168" s="993"/>
      <c r="F168" s="993"/>
      <c r="G168" s="993"/>
      <c r="H168" s="1083"/>
      <c r="I168" s="993"/>
      <c r="J168" s="1083"/>
      <c r="K168" s="993"/>
      <c r="L168" s="1083"/>
      <c r="M168" s="993"/>
      <c r="N168" s="1083"/>
      <c r="O168" s="993"/>
    </row>
    <row r="169" spans="2:15" ht="12.5">
      <c r="B169" s="993"/>
      <c r="C169" s="1082"/>
      <c r="D169" s="993"/>
      <c r="E169" s="993"/>
      <c r="F169" s="993"/>
      <c r="G169" s="993"/>
      <c r="H169" s="1083"/>
      <c r="I169" s="993"/>
      <c r="J169" s="1083"/>
      <c r="K169" s="993"/>
      <c r="L169" s="1083"/>
      <c r="M169" s="993"/>
      <c r="N169" s="1083"/>
      <c r="O169" s="993"/>
    </row>
    <row r="170" spans="2:15" ht="12.5">
      <c r="B170" s="993"/>
      <c r="C170" s="1082"/>
      <c r="D170" s="993"/>
      <c r="E170" s="993"/>
      <c r="F170" s="993"/>
      <c r="G170" s="993"/>
      <c r="H170" s="1083"/>
      <c r="I170" s="993"/>
      <c r="J170" s="1083"/>
      <c r="K170" s="993"/>
      <c r="L170" s="1083"/>
      <c r="M170" s="993"/>
      <c r="N170" s="1083"/>
      <c r="O170" s="993"/>
    </row>
    <row r="171" spans="2:15" ht="12.5">
      <c r="B171" s="993"/>
      <c r="C171" s="1082"/>
      <c r="D171" s="993"/>
      <c r="E171" s="993"/>
      <c r="F171" s="993"/>
      <c r="G171" s="993"/>
      <c r="H171" s="1083"/>
      <c r="I171" s="993"/>
      <c r="J171" s="1083"/>
      <c r="K171" s="993"/>
      <c r="L171" s="1083"/>
      <c r="M171" s="993"/>
      <c r="N171" s="1083"/>
      <c r="O171" s="993"/>
    </row>
    <row r="172" spans="2:15" ht="12.5">
      <c r="B172" s="993"/>
      <c r="C172" s="1082"/>
      <c r="D172" s="993"/>
      <c r="E172" s="993"/>
      <c r="F172" s="993"/>
      <c r="G172" s="993"/>
      <c r="H172" s="1083"/>
      <c r="I172" s="993"/>
      <c r="J172" s="1083"/>
      <c r="K172" s="993"/>
      <c r="L172" s="1083"/>
      <c r="M172" s="993"/>
      <c r="N172" s="1083"/>
      <c r="O172" s="993"/>
    </row>
    <row r="173" spans="2:15" ht="12.5">
      <c r="B173" s="993"/>
      <c r="C173" s="1082"/>
      <c r="D173" s="993"/>
      <c r="E173" s="993"/>
      <c r="F173" s="993"/>
      <c r="G173" s="993"/>
      <c r="H173" s="1083"/>
      <c r="I173" s="993"/>
      <c r="J173" s="1083"/>
      <c r="K173" s="993"/>
      <c r="L173" s="1083"/>
      <c r="M173" s="993"/>
      <c r="N173" s="1083"/>
      <c r="O173" s="993"/>
    </row>
    <row r="174" spans="2:15" ht="12.5">
      <c r="B174" s="993"/>
      <c r="C174" s="1082"/>
      <c r="D174" s="993"/>
      <c r="E174" s="993"/>
      <c r="F174" s="993"/>
      <c r="G174" s="993"/>
      <c r="H174" s="1083"/>
      <c r="I174" s="993"/>
      <c r="J174" s="1083"/>
      <c r="K174" s="993"/>
      <c r="L174" s="1083"/>
      <c r="M174" s="993"/>
      <c r="N174" s="1083"/>
      <c r="O174" s="993"/>
    </row>
    <row r="175" spans="2:15" ht="12.5">
      <c r="B175" s="993"/>
      <c r="C175" s="1082"/>
      <c r="D175" s="993"/>
      <c r="E175" s="993"/>
      <c r="F175" s="993"/>
      <c r="G175" s="993"/>
      <c r="H175" s="1083"/>
      <c r="I175" s="993"/>
      <c r="J175" s="1083"/>
      <c r="K175" s="993"/>
      <c r="L175" s="1083"/>
      <c r="M175" s="993"/>
      <c r="N175" s="1083"/>
      <c r="O175" s="993"/>
    </row>
    <row r="176" spans="2:15" ht="12.5">
      <c r="B176" s="993"/>
      <c r="C176" s="1082"/>
      <c r="D176" s="993"/>
      <c r="E176" s="993"/>
      <c r="F176" s="993"/>
      <c r="G176" s="993"/>
      <c r="H176" s="1083"/>
      <c r="I176" s="993"/>
      <c r="J176" s="1083"/>
      <c r="K176" s="993"/>
      <c r="L176" s="1083"/>
      <c r="M176" s="993"/>
      <c r="N176" s="1083"/>
      <c r="O176" s="993"/>
    </row>
    <row r="177" spans="2:15" ht="12.5">
      <c r="B177" s="993"/>
      <c r="C177" s="1082"/>
      <c r="D177" s="993"/>
      <c r="E177" s="993"/>
      <c r="F177" s="993"/>
      <c r="G177" s="993"/>
      <c r="H177" s="1083"/>
      <c r="I177" s="993"/>
      <c r="J177" s="1083"/>
      <c r="K177" s="993"/>
      <c r="L177" s="1083"/>
      <c r="M177" s="993"/>
      <c r="N177" s="1083"/>
      <c r="O177" s="993"/>
    </row>
    <row r="178" spans="2:15" ht="12.5">
      <c r="B178" s="993"/>
      <c r="C178" s="1082"/>
      <c r="D178" s="993"/>
      <c r="E178" s="993"/>
      <c r="F178" s="993"/>
      <c r="G178" s="993"/>
      <c r="H178" s="1083"/>
      <c r="I178" s="993"/>
      <c r="J178" s="1083"/>
      <c r="K178" s="993"/>
      <c r="L178" s="1083"/>
      <c r="M178" s="993"/>
      <c r="N178" s="1083"/>
      <c r="O178" s="993"/>
    </row>
    <row r="179" spans="2:15" ht="12" customHeight="1">
      <c r="B179" s="993"/>
      <c r="C179" s="1082"/>
      <c r="D179" s="993"/>
      <c r="E179" s="993"/>
      <c r="F179" s="993"/>
      <c r="G179" s="993"/>
      <c r="H179" s="1083"/>
      <c r="I179" s="993"/>
      <c r="J179" s="1083"/>
      <c r="K179" s="993"/>
      <c r="L179" s="1083"/>
      <c r="M179" s="993"/>
      <c r="N179" s="1083"/>
      <c r="O179" s="993"/>
    </row>
    <row r="180" spans="2:15" ht="12.5">
      <c r="B180" s="993"/>
      <c r="C180" s="1082"/>
      <c r="D180" s="993"/>
      <c r="E180" s="993"/>
      <c r="F180" s="993"/>
      <c r="G180" s="993"/>
      <c r="H180" s="1083"/>
      <c r="I180" s="993"/>
      <c r="J180" s="1083"/>
      <c r="K180" s="993"/>
      <c r="L180" s="1083"/>
      <c r="M180" s="993"/>
      <c r="N180" s="1083"/>
      <c r="O180" s="993"/>
    </row>
    <row r="181" spans="2:15" ht="12.5">
      <c r="B181" s="993"/>
      <c r="C181" s="1082"/>
      <c r="D181" s="993"/>
      <c r="E181" s="993"/>
      <c r="F181" s="993"/>
      <c r="G181" s="993"/>
      <c r="H181" s="1083"/>
      <c r="I181" s="993"/>
      <c r="J181" s="1083"/>
      <c r="K181" s="993"/>
      <c r="L181" s="1083"/>
      <c r="M181" s="993"/>
      <c r="N181" s="1083"/>
      <c r="O181" s="993"/>
    </row>
    <row r="182" spans="2:15" ht="12.5">
      <c r="B182" s="993"/>
      <c r="C182" s="1082"/>
      <c r="D182" s="993"/>
      <c r="E182" s="993"/>
      <c r="F182" s="993"/>
      <c r="G182" s="993"/>
      <c r="H182" s="1083"/>
      <c r="I182" s="993"/>
      <c r="J182" s="1083"/>
      <c r="K182" s="993"/>
      <c r="L182" s="1083"/>
      <c r="M182" s="993"/>
      <c r="N182" s="1083"/>
      <c r="O182" s="993"/>
    </row>
    <row r="183" spans="2:15" ht="12.5">
      <c r="B183" s="993"/>
      <c r="C183" s="1082"/>
      <c r="D183" s="993"/>
      <c r="E183" s="993"/>
      <c r="F183" s="993"/>
      <c r="G183" s="993"/>
      <c r="H183" s="1083"/>
      <c r="I183" s="993"/>
      <c r="J183" s="1083"/>
      <c r="K183" s="993"/>
      <c r="L183" s="1083"/>
      <c r="M183" s="993"/>
      <c r="N183" s="1083"/>
      <c r="O183" s="993"/>
    </row>
    <row r="184" spans="2:15" ht="12.5">
      <c r="B184" s="993"/>
      <c r="C184" s="1082"/>
      <c r="D184" s="993"/>
      <c r="E184" s="993"/>
      <c r="F184" s="993"/>
      <c r="G184" s="993"/>
      <c r="H184" s="1083"/>
      <c r="I184" s="993"/>
      <c r="J184" s="1083"/>
      <c r="K184" s="993"/>
      <c r="L184" s="1083"/>
      <c r="M184" s="993"/>
      <c r="N184" s="1083"/>
      <c r="O184" s="993"/>
    </row>
    <row r="185" spans="2:15" ht="12.5">
      <c r="B185" s="993"/>
      <c r="C185" s="1082"/>
      <c r="D185" s="993"/>
      <c r="E185" s="993"/>
      <c r="F185" s="993"/>
      <c r="G185" s="993"/>
      <c r="H185" s="1083"/>
      <c r="I185" s="993"/>
      <c r="J185" s="1083"/>
      <c r="K185" s="993"/>
      <c r="L185" s="1083"/>
      <c r="M185" s="993"/>
      <c r="N185" s="1083"/>
      <c r="O185" s="993"/>
    </row>
    <row r="186" spans="2:15" ht="12.5">
      <c r="B186" s="993"/>
      <c r="C186" s="1082"/>
      <c r="D186" s="993"/>
      <c r="E186" s="993"/>
      <c r="F186" s="993"/>
      <c r="G186" s="993"/>
      <c r="H186" s="1083"/>
      <c r="I186" s="993"/>
      <c r="J186" s="1083"/>
      <c r="K186" s="993"/>
      <c r="L186" s="1083"/>
      <c r="M186" s="993"/>
      <c r="N186" s="1083"/>
      <c r="O186" s="993"/>
    </row>
    <row r="187" spans="2:15" ht="12.5">
      <c r="B187" s="993"/>
      <c r="C187" s="1082"/>
      <c r="D187" s="993"/>
      <c r="E187" s="993"/>
      <c r="F187" s="993"/>
      <c r="G187" s="993"/>
      <c r="H187" s="1083"/>
      <c r="I187" s="993"/>
      <c r="J187" s="1083"/>
      <c r="K187" s="993"/>
      <c r="L187" s="1083"/>
      <c r="M187" s="993"/>
      <c r="N187" s="1083"/>
      <c r="O187" s="993"/>
    </row>
    <row r="188" spans="2:15" ht="12.5">
      <c r="B188" s="993"/>
      <c r="C188" s="1082"/>
      <c r="D188" s="993"/>
      <c r="E188" s="993"/>
      <c r="F188" s="993"/>
      <c r="G188" s="993"/>
      <c r="H188" s="1083"/>
      <c r="I188" s="993"/>
      <c r="J188" s="1083"/>
      <c r="K188" s="993"/>
      <c r="L188" s="1083"/>
      <c r="M188" s="993"/>
      <c r="N188" s="1083"/>
      <c r="O188" s="993"/>
    </row>
    <row r="189" spans="2:15" ht="12.5">
      <c r="B189" s="993"/>
      <c r="C189" s="1082"/>
      <c r="D189" s="993"/>
      <c r="E189" s="993"/>
      <c r="F189" s="993"/>
      <c r="G189" s="993"/>
      <c r="H189" s="1083"/>
      <c r="I189" s="993"/>
      <c r="J189" s="1083"/>
      <c r="K189" s="993"/>
      <c r="L189" s="1083"/>
      <c r="M189" s="993"/>
      <c r="N189" s="1083"/>
      <c r="O189" s="993"/>
    </row>
    <row r="190" spans="2:15" ht="12.5">
      <c r="B190" s="993"/>
      <c r="C190" s="1082"/>
      <c r="D190" s="993"/>
      <c r="E190" s="993"/>
      <c r="F190" s="993"/>
      <c r="G190" s="993"/>
      <c r="H190" s="1083"/>
      <c r="I190" s="993"/>
      <c r="J190" s="1083"/>
      <c r="K190" s="993"/>
      <c r="L190" s="1083"/>
      <c r="M190" s="993"/>
      <c r="N190" s="1083"/>
      <c r="O190" s="993"/>
    </row>
    <row r="191" spans="2:15" ht="12.5">
      <c r="B191" s="993"/>
      <c r="C191" s="1082"/>
      <c r="D191" s="993"/>
      <c r="E191" s="993"/>
      <c r="F191" s="993"/>
      <c r="G191" s="993"/>
      <c r="H191" s="1083"/>
      <c r="I191" s="993"/>
      <c r="J191" s="1083"/>
      <c r="K191" s="993"/>
      <c r="L191" s="1083"/>
      <c r="M191" s="993"/>
      <c r="N191" s="1083"/>
      <c r="O191" s="993"/>
    </row>
    <row r="192" spans="2:15" ht="12.5">
      <c r="B192" s="993"/>
      <c r="C192" s="1082"/>
      <c r="D192" s="993"/>
      <c r="E192" s="993"/>
      <c r="F192" s="993"/>
      <c r="G192" s="993"/>
      <c r="H192" s="1083"/>
      <c r="I192" s="993"/>
      <c r="J192" s="1083"/>
      <c r="K192" s="993"/>
      <c r="L192" s="1083"/>
      <c r="M192" s="993"/>
      <c r="N192" s="1083"/>
      <c r="O192" s="993"/>
    </row>
    <row r="193" spans="2:15" ht="12.5">
      <c r="B193" s="993"/>
      <c r="C193" s="1082"/>
      <c r="D193" s="993"/>
      <c r="E193" s="993"/>
      <c r="F193" s="993"/>
      <c r="G193" s="993"/>
      <c r="H193" s="1083"/>
      <c r="I193" s="993"/>
      <c r="J193" s="1083"/>
      <c r="K193" s="993"/>
      <c r="L193" s="1083"/>
      <c r="M193" s="993"/>
      <c r="N193" s="1083"/>
      <c r="O193" s="993"/>
    </row>
    <row r="194" spans="2:15" ht="12.5">
      <c r="B194" s="993"/>
      <c r="C194" s="1082"/>
      <c r="D194" s="993"/>
      <c r="E194" s="993"/>
      <c r="F194" s="993"/>
      <c r="G194" s="993"/>
      <c r="H194" s="1083"/>
      <c r="I194" s="993"/>
      <c r="J194" s="1083"/>
      <c r="K194" s="993"/>
      <c r="L194" s="1083"/>
      <c r="M194" s="993"/>
      <c r="N194" s="1083"/>
      <c r="O194" s="993"/>
    </row>
    <row r="195" spans="2:15" ht="12.5">
      <c r="B195" s="993"/>
      <c r="C195" s="1082"/>
      <c r="D195" s="993"/>
      <c r="E195" s="993"/>
      <c r="F195" s="993"/>
      <c r="G195" s="993"/>
      <c r="H195" s="1083"/>
      <c r="I195" s="993"/>
      <c r="J195" s="1083"/>
      <c r="K195" s="993"/>
      <c r="L195" s="1083"/>
      <c r="M195" s="993"/>
      <c r="N195" s="1083"/>
      <c r="O195" s="993"/>
    </row>
    <row r="196" spans="2:15" ht="12.5">
      <c r="B196" s="993"/>
      <c r="C196" s="1082"/>
      <c r="D196" s="993"/>
      <c r="E196" s="993"/>
      <c r="F196" s="993"/>
      <c r="G196" s="993"/>
      <c r="H196" s="1083"/>
      <c r="I196" s="993"/>
      <c r="J196" s="1083"/>
      <c r="K196" s="993"/>
      <c r="L196" s="1083"/>
      <c r="M196" s="993"/>
      <c r="N196" s="1083"/>
      <c r="O196" s="993"/>
    </row>
    <row r="197" spans="2:15" ht="12.5">
      <c r="B197" s="993"/>
      <c r="C197" s="1082"/>
      <c r="D197" s="993"/>
      <c r="E197" s="993"/>
      <c r="F197" s="993"/>
      <c r="G197" s="993"/>
      <c r="H197" s="1083"/>
      <c r="I197" s="993"/>
      <c r="J197" s="1083"/>
      <c r="K197" s="993"/>
      <c r="L197" s="1083"/>
      <c r="M197" s="993"/>
      <c r="N197" s="1083"/>
      <c r="O197" s="993"/>
    </row>
    <row r="198" spans="2:15" ht="12.5">
      <c r="B198" s="993"/>
      <c r="C198" s="1082"/>
      <c r="D198" s="993"/>
      <c r="E198" s="993"/>
      <c r="F198" s="993"/>
      <c r="G198" s="993"/>
      <c r="H198" s="1083"/>
      <c r="I198" s="993"/>
      <c r="J198" s="1083"/>
      <c r="K198" s="993"/>
      <c r="L198" s="1083"/>
      <c r="M198" s="993"/>
      <c r="N198" s="1083"/>
      <c r="O198" s="993"/>
    </row>
    <row r="199" spans="2:15" ht="12.5">
      <c r="B199" s="993"/>
      <c r="C199" s="1082"/>
      <c r="D199" s="993"/>
      <c r="E199" s="993"/>
      <c r="F199" s="993"/>
      <c r="G199" s="993"/>
      <c r="H199" s="1083"/>
      <c r="I199" s="993"/>
      <c r="J199" s="1083"/>
      <c r="K199" s="993"/>
      <c r="L199" s="1083"/>
      <c r="M199" s="993"/>
      <c r="N199" s="1083"/>
      <c r="O199" s="993"/>
    </row>
    <row r="200" spans="2:15" ht="12.5">
      <c r="B200" s="993"/>
      <c r="C200" s="1082"/>
      <c r="D200" s="993"/>
      <c r="E200" s="993"/>
      <c r="F200" s="993"/>
      <c r="G200" s="993"/>
      <c r="H200" s="1083"/>
      <c r="I200" s="993"/>
      <c r="J200" s="1083"/>
      <c r="K200" s="993"/>
      <c r="L200" s="1083"/>
      <c r="M200" s="993"/>
      <c r="N200" s="1083"/>
      <c r="O200" s="993"/>
    </row>
    <row r="201" spans="2:15" ht="12.5">
      <c r="B201" s="993"/>
      <c r="C201" s="1082"/>
      <c r="D201" s="993"/>
      <c r="E201" s="993"/>
      <c r="F201" s="993"/>
      <c r="G201" s="993"/>
      <c r="H201" s="1083"/>
      <c r="I201" s="993"/>
      <c r="J201" s="1083"/>
      <c r="K201" s="993"/>
      <c r="L201" s="1083"/>
      <c r="M201" s="993"/>
      <c r="N201" s="1083"/>
      <c r="O201" s="993"/>
    </row>
    <row r="202" spans="2:15" ht="12.5">
      <c r="B202" s="993"/>
      <c r="C202" s="1082"/>
      <c r="D202" s="993"/>
      <c r="E202" s="993"/>
      <c r="F202" s="993"/>
      <c r="G202" s="993"/>
      <c r="H202" s="1083"/>
      <c r="I202" s="993"/>
      <c r="J202" s="1083"/>
      <c r="K202" s="993"/>
      <c r="L202" s="1083"/>
      <c r="M202" s="993"/>
      <c r="N202" s="1083"/>
      <c r="O202" s="993"/>
    </row>
    <row r="203" spans="2:15" ht="12.5">
      <c r="B203" s="993"/>
      <c r="C203" s="1082"/>
      <c r="D203" s="993"/>
      <c r="E203" s="993"/>
      <c r="F203" s="993"/>
      <c r="G203" s="993"/>
      <c r="H203" s="1083"/>
      <c r="I203" s="993"/>
      <c r="J203" s="1083"/>
      <c r="K203" s="993"/>
      <c r="L203" s="1083"/>
      <c r="M203" s="993"/>
      <c r="N203" s="1083"/>
      <c r="O203" s="993"/>
    </row>
    <row r="204" spans="2:15" ht="12.5">
      <c r="B204" s="993"/>
      <c r="C204" s="1082"/>
      <c r="D204" s="993"/>
      <c r="E204" s="993"/>
      <c r="F204" s="993"/>
      <c r="G204" s="993"/>
      <c r="H204" s="1083"/>
      <c r="I204" s="993"/>
      <c r="J204" s="1083"/>
      <c r="K204" s="993"/>
      <c r="L204" s="1083"/>
      <c r="M204" s="993"/>
      <c r="N204" s="1083"/>
      <c r="O204" s="993"/>
    </row>
    <row r="205" spans="2:15" ht="12.5">
      <c r="B205" s="993"/>
      <c r="C205" s="1082"/>
      <c r="D205" s="993"/>
      <c r="E205" s="993"/>
      <c r="F205" s="993"/>
      <c r="G205" s="993"/>
      <c r="H205" s="1083"/>
      <c r="I205" s="993"/>
      <c r="J205" s="1083"/>
      <c r="K205" s="993"/>
      <c r="L205" s="1083"/>
      <c r="M205" s="993"/>
      <c r="N205" s="1083"/>
      <c r="O205" s="993"/>
    </row>
    <row r="206" spans="2:15" ht="12.5">
      <c r="B206" s="993"/>
      <c r="C206" s="1082"/>
      <c r="D206" s="993"/>
      <c r="E206" s="993"/>
      <c r="F206" s="993"/>
      <c r="G206" s="993"/>
      <c r="H206" s="1083"/>
      <c r="I206" s="993"/>
      <c r="J206" s="1083"/>
      <c r="K206" s="993"/>
      <c r="L206" s="1083"/>
      <c r="M206" s="993"/>
      <c r="N206" s="1083"/>
      <c r="O206" s="993"/>
    </row>
    <row r="207" spans="2:15" ht="12.5">
      <c r="B207" s="993"/>
      <c r="C207" s="1082"/>
      <c r="D207" s="993"/>
      <c r="E207" s="993"/>
      <c r="F207" s="993"/>
      <c r="G207" s="993"/>
      <c r="H207" s="1083"/>
      <c r="I207" s="993"/>
      <c r="J207" s="1083"/>
      <c r="K207" s="993"/>
      <c r="L207" s="1083"/>
      <c r="M207" s="993"/>
      <c r="N207" s="1083"/>
      <c r="O207" s="993"/>
    </row>
    <row r="208" spans="2:15" ht="12.5">
      <c r="B208" s="993"/>
      <c r="C208" s="1082"/>
      <c r="D208" s="993"/>
      <c r="E208" s="993"/>
      <c r="F208" s="993"/>
      <c r="G208" s="993"/>
      <c r="H208" s="1083"/>
      <c r="I208" s="993"/>
      <c r="J208" s="1083"/>
      <c r="K208" s="993"/>
      <c r="L208" s="1083"/>
      <c r="M208" s="993"/>
      <c r="N208" s="1083"/>
      <c r="O208" s="993"/>
    </row>
    <row r="209" spans="2:15" ht="12.5">
      <c r="B209" s="993"/>
      <c r="C209" s="1082"/>
      <c r="D209" s="993"/>
      <c r="E209" s="993"/>
      <c r="F209" s="993"/>
      <c r="G209" s="993"/>
      <c r="H209" s="1083"/>
      <c r="I209" s="993"/>
      <c r="J209" s="1083"/>
      <c r="K209" s="993"/>
      <c r="L209" s="1083"/>
      <c r="M209" s="993"/>
      <c r="N209" s="1083"/>
      <c r="O209" s="993"/>
    </row>
    <row r="210" spans="2:15" ht="12.5">
      <c r="B210" s="993"/>
      <c r="C210" s="1082"/>
      <c r="D210" s="993"/>
      <c r="E210" s="993"/>
      <c r="F210" s="993"/>
      <c r="G210" s="993"/>
      <c r="H210" s="1083"/>
      <c r="I210" s="993"/>
      <c r="J210" s="1083"/>
      <c r="K210" s="993"/>
      <c r="L210" s="1083"/>
      <c r="M210" s="993"/>
      <c r="N210" s="1083"/>
      <c r="O210" s="993"/>
    </row>
    <row r="211" spans="2:15" ht="12.5">
      <c r="B211" s="993"/>
      <c r="C211" s="1082"/>
      <c r="D211" s="993"/>
      <c r="E211" s="993"/>
      <c r="F211" s="993"/>
      <c r="G211" s="993"/>
      <c r="H211" s="1083"/>
      <c r="I211" s="993"/>
      <c r="J211" s="1083"/>
      <c r="K211" s="993"/>
      <c r="L211" s="1083"/>
      <c r="M211" s="993"/>
      <c r="N211" s="1083"/>
      <c r="O211" s="993"/>
    </row>
  </sheetData>
  <mergeCells count="8">
    <mergeCell ref="B2:P2"/>
    <mergeCell ref="B3:P3"/>
    <mergeCell ref="H8:O8"/>
    <mergeCell ref="E9:F9"/>
    <mergeCell ref="H9:I9"/>
    <mergeCell ref="J9:K9"/>
    <mergeCell ref="L9:M9"/>
    <mergeCell ref="N9:O9"/>
  </mergeCells>
  <pageMargins left="0.23622047244094491" right="0.23622047244094491" top="0.39370078740157483" bottom="0.39370078740157483" header="0.51181102362204722" footer="0.51181102362204722"/>
  <pageSetup paperSize="5" scale="7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199A-D2EC-4BF2-A8B1-BBB3225E6532}">
  <dimension ref="A2:N114"/>
  <sheetViews>
    <sheetView view="pageLayout" zoomScale="40" zoomScaleNormal="100" zoomScalePageLayoutView="40" workbookViewId="0">
      <selection activeCell="D111" sqref="D111"/>
    </sheetView>
  </sheetViews>
  <sheetFormatPr defaultRowHeight="14.5"/>
  <cols>
    <col min="1" max="1" width="8.1796875" style="420" customWidth="1"/>
    <col min="2" max="2" width="44.81640625" style="420" customWidth="1"/>
    <col min="3" max="3" width="11.54296875" style="420" bestFit="1" customWidth="1"/>
    <col min="4" max="4" width="4.7265625" style="420" customWidth="1"/>
    <col min="5" max="5" width="6.7265625" style="420" customWidth="1"/>
    <col min="6" max="6" width="10.81640625" style="420" customWidth="1"/>
    <col min="7" max="7" width="6.26953125" style="420" customWidth="1"/>
    <col min="8" max="8" width="10" style="420" customWidth="1"/>
    <col min="9" max="9" width="5.7265625" style="420" customWidth="1"/>
    <col min="10" max="10" width="8.7265625" style="420"/>
    <col min="11" max="11" width="5.54296875" style="420" customWidth="1"/>
    <col min="12" max="12" width="8.7265625" style="420"/>
    <col min="13" max="13" width="5.453125" style="420" customWidth="1"/>
    <col min="14" max="16384" width="8.7265625" style="420"/>
  </cols>
  <sheetData>
    <row r="2" spans="1:14" ht="15.5">
      <c r="A2" s="1443" t="s">
        <v>0</v>
      </c>
      <c r="B2" s="1444"/>
      <c r="C2" s="1444"/>
      <c r="D2" s="1444"/>
      <c r="E2" s="1444"/>
      <c r="F2" s="1444"/>
      <c r="G2" s="1444"/>
      <c r="H2" s="1444"/>
      <c r="I2" s="1444"/>
      <c r="J2" s="1444"/>
      <c r="K2" s="1444"/>
      <c r="L2" s="1444"/>
      <c r="M2" s="1444"/>
      <c r="N2" s="1444"/>
    </row>
    <row r="3" spans="1:14" ht="15.5">
      <c r="A3" s="1443" t="s">
        <v>1</v>
      </c>
      <c r="B3" s="1443"/>
      <c r="C3" s="1443"/>
      <c r="D3" s="1443"/>
      <c r="E3" s="1443"/>
      <c r="F3" s="1443"/>
      <c r="G3" s="1443"/>
      <c r="H3" s="1443"/>
      <c r="I3" s="1443"/>
      <c r="J3" s="1443"/>
      <c r="K3" s="1443"/>
      <c r="L3" s="1443"/>
      <c r="M3" s="1443"/>
      <c r="N3" s="1443"/>
    </row>
    <row r="4" spans="1:14" ht="15.5">
      <c r="A4" s="446"/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</row>
    <row r="5" spans="1:14">
      <c r="A5" s="447" t="s">
        <v>3</v>
      </c>
      <c r="B5" s="447"/>
      <c r="C5" s="447"/>
      <c r="D5" s="447"/>
      <c r="E5" s="447"/>
      <c r="F5" s="1441" t="s">
        <v>110</v>
      </c>
      <c r="G5" s="1441"/>
      <c r="H5" s="1441"/>
      <c r="I5" s="1441"/>
      <c r="J5" s="447"/>
      <c r="K5" s="447" t="s">
        <v>877</v>
      </c>
      <c r="L5" s="447"/>
      <c r="M5" s="447"/>
      <c r="N5" s="447"/>
    </row>
    <row r="6" spans="1:14">
      <c r="A6" s="448" t="s">
        <v>878</v>
      </c>
      <c r="B6" s="448"/>
      <c r="C6" s="448"/>
      <c r="D6" s="448"/>
      <c r="E6" s="448"/>
      <c r="F6" s="449" t="s">
        <v>7</v>
      </c>
      <c r="G6" s="1441" t="s">
        <v>8</v>
      </c>
      <c r="H6" s="1441"/>
      <c r="I6" s="1445" t="s">
        <v>9</v>
      </c>
      <c r="J6" s="1445"/>
      <c r="K6" s="1446" t="s">
        <v>205</v>
      </c>
      <c r="L6" s="1446"/>
      <c r="M6" s="1446"/>
      <c r="N6" s="1446"/>
    </row>
    <row r="7" spans="1:14">
      <c r="A7" s="1432" t="s">
        <v>10</v>
      </c>
      <c r="B7" s="1433" t="s">
        <v>11</v>
      </c>
      <c r="C7" s="1433" t="s">
        <v>12</v>
      </c>
      <c r="D7" s="1434" t="s">
        <v>13</v>
      </c>
      <c r="E7" s="1435"/>
      <c r="F7" s="1433" t="s">
        <v>14</v>
      </c>
      <c r="G7" s="1441" t="s">
        <v>116</v>
      </c>
      <c r="H7" s="1441"/>
      <c r="I7" s="1441"/>
      <c r="J7" s="1441"/>
      <c r="K7" s="1441"/>
      <c r="L7" s="1441"/>
      <c r="M7" s="1441"/>
      <c r="N7" s="1441"/>
    </row>
    <row r="8" spans="1:14" s="450" customFormat="1" ht="14">
      <c r="A8" s="1432"/>
      <c r="B8" s="1433"/>
      <c r="C8" s="1433"/>
      <c r="D8" s="1436"/>
      <c r="E8" s="1437"/>
      <c r="F8" s="1440"/>
      <c r="G8" s="1442" t="s">
        <v>16</v>
      </c>
      <c r="H8" s="1442"/>
      <c r="I8" s="1442" t="s">
        <v>17</v>
      </c>
      <c r="J8" s="1442"/>
      <c r="K8" s="1442" t="s">
        <v>18</v>
      </c>
      <c r="L8" s="1442"/>
      <c r="M8" s="1442" t="s">
        <v>765</v>
      </c>
      <c r="N8" s="1442"/>
    </row>
    <row r="9" spans="1:14">
      <c r="A9" s="1432"/>
      <c r="B9" s="1433"/>
      <c r="C9" s="1433"/>
      <c r="D9" s="1438"/>
      <c r="E9" s="1439"/>
      <c r="F9" s="1440"/>
      <c r="G9" s="451" t="s">
        <v>22</v>
      </c>
      <c r="H9" s="451" t="s">
        <v>21</v>
      </c>
      <c r="I9" s="451" t="s">
        <v>22</v>
      </c>
      <c r="J9" s="451" t="s">
        <v>21</v>
      </c>
      <c r="K9" s="451" t="s">
        <v>22</v>
      </c>
      <c r="L9" s="451" t="s">
        <v>21</v>
      </c>
      <c r="M9" s="451" t="s">
        <v>22</v>
      </c>
      <c r="N9" s="451" t="s">
        <v>21</v>
      </c>
    </row>
    <row r="10" spans="1:14">
      <c r="A10" s="447">
        <v>1</v>
      </c>
      <c r="B10" s="447" t="s">
        <v>879</v>
      </c>
      <c r="C10" s="452">
        <v>30000</v>
      </c>
      <c r="D10" s="451">
        <v>1</v>
      </c>
      <c r="E10" s="453" t="s">
        <v>36</v>
      </c>
      <c r="F10" s="452">
        <f t="shared" ref="F10:F15" si="0">+D10*C10</f>
        <v>30000</v>
      </c>
      <c r="G10" s="451">
        <v>1</v>
      </c>
      <c r="H10" s="454">
        <v>30000</v>
      </c>
      <c r="I10" s="447"/>
      <c r="J10" s="452"/>
      <c r="K10" s="451"/>
      <c r="L10" s="454"/>
      <c r="M10" s="447">
        <v>1</v>
      </c>
      <c r="N10" s="452">
        <v>21000</v>
      </c>
    </row>
    <row r="11" spans="1:14">
      <c r="A11" s="447">
        <v>2</v>
      </c>
      <c r="B11" s="447" t="s">
        <v>277</v>
      </c>
      <c r="C11" s="452">
        <v>150</v>
      </c>
      <c r="D11" s="451">
        <v>4</v>
      </c>
      <c r="E11" s="453" t="s">
        <v>28</v>
      </c>
      <c r="F11" s="452">
        <f t="shared" si="0"/>
        <v>600</v>
      </c>
      <c r="G11" s="451">
        <v>2</v>
      </c>
      <c r="H11" s="454">
        <v>300</v>
      </c>
      <c r="I11" s="447"/>
      <c r="J11" s="452"/>
      <c r="K11" s="451">
        <v>2</v>
      </c>
      <c r="L11" s="454">
        <v>300</v>
      </c>
      <c r="M11" s="451"/>
      <c r="N11" s="454"/>
    </row>
    <row r="12" spans="1:14">
      <c r="A12" s="447">
        <v>3</v>
      </c>
      <c r="B12" s="447" t="s">
        <v>333</v>
      </c>
      <c r="C12" s="452">
        <v>100</v>
      </c>
      <c r="D12" s="451">
        <v>4</v>
      </c>
      <c r="E12" s="453" t="s">
        <v>28</v>
      </c>
      <c r="F12" s="452">
        <f t="shared" si="0"/>
        <v>400</v>
      </c>
      <c r="G12" s="455">
        <v>2</v>
      </c>
      <c r="H12" s="456">
        <v>200</v>
      </c>
      <c r="I12" s="447"/>
      <c r="J12" s="452"/>
      <c r="K12" s="455">
        <v>2</v>
      </c>
      <c r="L12" s="456">
        <v>200</v>
      </c>
      <c r="M12" s="455"/>
      <c r="N12" s="456"/>
    </row>
    <row r="13" spans="1:14">
      <c r="A13" s="447">
        <v>4</v>
      </c>
      <c r="B13" s="447" t="s">
        <v>227</v>
      </c>
      <c r="C13" s="452">
        <v>50</v>
      </c>
      <c r="D13" s="451">
        <v>30</v>
      </c>
      <c r="E13" s="453" t="s">
        <v>30</v>
      </c>
      <c r="F13" s="452">
        <f t="shared" si="0"/>
        <v>1500</v>
      </c>
      <c r="G13" s="455">
        <v>7</v>
      </c>
      <c r="H13" s="456">
        <f>+G13*C13</f>
        <v>350</v>
      </c>
      <c r="I13" s="447">
        <v>8</v>
      </c>
      <c r="J13" s="452">
        <f>+I13*C13</f>
        <v>400</v>
      </c>
      <c r="K13" s="451">
        <v>8</v>
      </c>
      <c r="L13" s="454">
        <f>+K13*C13</f>
        <v>400</v>
      </c>
      <c r="M13" s="451">
        <v>7</v>
      </c>
      <c r="N13" s="456">
        <f>+M13*C13</f>
        <v>350</v>
      </c>
    </row>
    <row r="14" spans="1:14">
      <c r="A14" s="447">
        <v>5</v>
      </c>
      <c r="B14" s="447" t="s">
        <v>880</v>
      </c>
      <c r="C14" s="452">
        <v>180</v>
      </c>
      <c r="D14" s="451">
        <v>20</v>
      </c>
      <c r="E14" s="453" t="s">
        <v>30</v>
      </c>
      <c r="F14" s="452">
        <f t="shared" si="0"/>
        <v>3600</v>
      </c>
      <c r="G14" s="451">
        <v>10</v>
      </c>
      <c r="H14" s="454">
        <f>+G14*C14</f>
        <v>1800</v>
      </c>
      <c r="I14" s="447"/>
      <c r="J14" s="452"/>
      <c r="K14" s="451"/>
      <c r="L14" s="454"/>
      <c r="M14" s="451">
        <v>10</v>
      </c>
      <c r="N14" s="454">
        <v>1800</v>
      </c>
    </row>
    <row r="15" spans="1:14">
      <c r="A15" s="447">
        <v>6</v>
      </c>
      <c r="B15" s="447" t="s">
        <v>881</v>
      </c>
      <c r="C15" s="452">
        <v>50</v>
      </c>
      <c r="D15" s="451">
        <v>2</v>
      </c>
      <c r="E15" s="453" t="s">
        <v>30</v>
      </c>
      <c r="F15" s="452">
        <f t="shared" si="0"/>
        <v>100</v>
      </c>
      <c r="G15" s="447">
        <v>1</v>
      </c>
      <c r="H15" s="452">
        <v>50</v>
      </c>
      <c r="I15" s="451"/>
      <c r="J15" s="454"/>
      <c r="K15" s="451">
        <v>1</v>
      </c>
      <c r="L15" s="454">
        <v>50</v>
      </c>
      <c r="M15" s="451"/>
      <c r="N15" s="454"/>
    </row>
    <row r="16" spans="1:14">
      <c r="A16" s="447">
        <v>7</v>
      </c>
      <c r="B16" s="447" t="s">
        <v>882</v>
      </c>
      <c r="C16" s="452">
        <v>40</v>
      </c>
      <c r="D16" s="451">
        <v>8</v>
      </c>
      <c r="E16" s="453" t="s">
        <v>30</v>
      </c>
      <c r="F16" s="452">
        <f t="shared" ref="F16:F34" si="1">+D16*C16</f>
        <v>320</v>
      </c>
      <c r="G16" s="457"/>
      <c r="H16" s="458"/>
      <c r="I16" s="451">
        <v>3</v>
      </c>
      <c r="J16" s="454">
        <f>+I16*C16</f>
        <v>120</v>
      </c>
      <c r="K16" s="451">
        <v>2</v>
      </c>
      <c r="L16" s="454">
        <v>80</v>
      </c>
      <c r="M16" s="451">
        <v>3</v>
      </c>
      <c r="N16" s="454">
        <v>120</v>
      </c>
    </row>
    <row r="17" spans="1:14">
      <c r="A17" s="447">
        <v>8</v>
      </c>
      <c r="B17" s="447" t="s">
        <v>883</v>
      </c>
      <c r="C17" s="452">
        <v>20</v>
      </c>
      <c r="D17" s="451">
        <v>5</v>
      </c>
      <c r="E17" s="453" t="s">
        <v>30</v>
      </c>
      <c r="F17" s="452">
        <f t="shared" si="1"/>
        <v>100</v>
      </c>
      <c r="G17" s="451">
        <v>5</v>
      </c>
      <c r="H17" s="454">
        <v>100</v>
      </c>
      <c r="I17" s="451"/>
      <c r="J17" s="454"/>
      <c r="K17" s="447"/>
      <c r="L17" s="452"/>
      <c r="M17" s="451"/>
      <c r="N17" s="454"/>
    </row>
    <row r="18" spans="1:14">
      <c r="A18" s="447">
        <v>9</v>
      </c>
      <c r="B18" s="447" t="s">
        <v>884</v>
      </c>
      <c r="C18" s="452">
        <v>250</v>
      </c>
      <c r="D18" s="451">
        <v>3</v>
      </c>
      <c r="E18" s="453" t="s">
        <v>51</v>
      </c>
      <c r="F18" s="452">
        <f t="shared" si="1"/>
        <v>750</v>
      </c>
      <c r="G18" s="451"/>
      <c r="H18" s="454"/>
      <c r="I18" s="451">
        <v>2</v>
      </c>
      <c r="J18" s="454">
        <f>+I18*C18</f>
        <v>500</v>
      </c>
      <c r="K18" s="447"/>
      <c r="L18" s="452"/>
      <c r="M18" s="451">
        <v>1</v>
      </c>
      <c r="N18" s="454">
        <v>250</v>
      </c>
    </row>
    <row r="19" spans="1:14">
      <c r="A19" s="447">
        <v>10</v>
      </c>
      <c r="B19" s="447" t="s">
        <v>669</v>
      </c>
      <c r="C19" s="452">
        <v>120</v>
      </c>
      <c r="D19" s="451">
        <v>2</v>
      </c>
      <c r="E19" s="453" t="s">
        <v>51</v>
      </c>
      <c r="F19" s="452">
        <f t="shared" si="1"/>
        <v>240</v>
      </c>
      <c r="G19" s="451"/>
      <c r="H19" s="454"/>
      <c r="I19" s="451">
        <v>1</v>
      </c>
      <c r="J19" s="454">
        <f>+I19*C19</f>
        <v>120</v>
      </c>
      <c r="K19" s="447"/>
      <c r="L19" s="452"/>
      <c r="M19" s="451">
        <v>1</v>
      </c>
      <c r="N19" s="454">
        <v>120</v>
      </c>
    </row>
    <row r="20" spans="1:14">
      <c r="A20" s="447">
        <v>11</v>
      </c>
      <c r="B20" s="447" t="s">
        <v>885</v>
      </c>
      <c r="C20" s="452">
        <v>200</v>
      </c>
      <c r="D20" s="451">
        <v>10</v>
      </c>
      <c r="E20" s="453" t="s">
        <v>30</v>
      </c>
      <c r="F20" s="452">
        <f t="shared" si="1"/>
        <v>2000</v>
      </c>
      <c r="G20" s="451">
        <v>3</v>
      </c>
      <c r="H20" s="454">
        <f t="shared" ref="H20:H33" si="2">+G20*C20</f>
        <v>600</v>
      </c>
      <c r="I20" s="451">
        <v>3</v>
      </c>
      <c r="J20" s="454">
        <v>600</v>
      </c>
      <c r="K20" s="447">
        <v>3</v>
      </c>
      <c r="L20" s="452">
        <v>600</v>
      </c>
      <c r="M20" s="451">
        <v>1</v>
      </c>
      <c r="N20" s="454">
        <v>100</v>
      </c>
    </row>
    <row r="21" spans="1:14">
      <c r="A21" s="447">
        <v>12</v>
      </c>
      <c r="B21" s="447" t="s">
        <v>886</v>
      </c>
      <c r="C21" s="452">
        <v>200</v>
      </c>
      <c r="D21" s="451">
        <v>12</v>
      </c>
      <c r="E21" s="453" t="s">
        <v>30</v>
      </c>
      <c r="F21" s="452">
        <f t="shared" si="1"/>
        <v>2400</v>
      </c>
      <c r="G21" s="451">
        <v>4</v>
      </c>
      <c r="H21" s="454">
        <f t="shared" si="2"/>
        <v>800</v>
      </c>
      <c r="I21" s="451">
        <v>3</v>
      </c>
      <c r="J21" s="454">
        <f>+I21*C21</f>
        <v>600</v>
      </c>
      <c r="K21" s="447">
        <v>3</v>
      </c>
      <c r="L21" s="452">
        <f>+K21*C21</f>
        <v>600</v>
      </c>
      <c r="M21" s="451">
        <v>2</v>
      </c>
      <c r="N21" s="454">
        <f>+M21*C21</f>
        <v>400</v>
      </c>
    </row>
    <row r="22" spans="1:14">
      <c r="A22" s="447">
        <v>13</v>
      </c>
      <c r="B22" s="447" t="s">
        <v>670</v>
      </c>
      <c r="C22" s="452">
        <v>150</v>
      </c>
      <c r="D22" s="451">
        <v>4</v>
      </c>
      <c r="E22" s="453" t="s">
        <v>398</v>
      </c>
      <c r="F22" s="452">
        <f t="shared" si="1"/>
        <v>600</v>
      </c>
      <c r="G22" s="451">
        <v>2</v>
      </c>
      <c r="H22" s="454">
        <f t="shared" si="2"/>
        <v>300</v>
      </c>
      <c r="I22" s="451"/>
      <c r="J22" s="454"/>
      <c r="K22" s="447">
        <v>1</v>
      </c>
      <c r="L22" s="452">
        <f>+K22*C22</f>
        <v>150</v>
      </c>
      <c r="M22" s="451">
        <v>1</v>
      </c>
      <c r="N22" s="454">
        <v>150</v>
      </c>
    </row>
    <row r="23" spans="1:14">
      <c r="A23" s="447">
        <v>14</v>
      </c>
      <c r="B23" s="447" t="s">
        <v>887</v>
      </c>
      <c r="C23" s="452">
        <v>30</v>
      </c>
      <c r="D23" s="451">
        <v>10</v>
      </c>
      <c r="E23" s="453" t="s">
        <v>888</v>
      </c>
      <c r="F23" s="452">
        <f t="shared" si="1"/>
        <v>300</v>
      </c>
      <c r="G23" s="451">
        <v>3</v>
      </c>
      <c r="H23" s="454">
        <f t="shared" si="2"/>
        <v>90</v>
      </c>
      <c r="I23" s="451">
        <v>2</v>
      </c>
      <c r="J23" s="454">
        <f>+I23*C23</f>
        <v>60</v>
      </c>
      <c r="K23" s="447">
        <v>3</v>
      </c>
      <c r="L23" s="452">
        <v>90</v>
      </c>
      <c r="M23" s="451">
        <v>2</v>
      </c>
      <c r="N23" s="454">
        <v>60</v>
      </c>
    </row>
    <row r="24" spans="1:14">
      <c r="A24" s="447">
        <v>15</v>
      </c>
      <c r="B24" s="447" t="s">
        <v>889</v>
      </c>
      <c r="C24" s="452">
        <v>20</v>
      </c>
      <c r="D24" s="451">
        <v>10</v>
      </c>
      <c r="E24" s="453" t="s">
        <v>888</v>
      </c>
      <c r="F24" s="452">
        <f t="shared" si="1"/>
        <v>200</v>
      </c>
      <c r="G24" s="451">
        <v>3</v>
      </c>
      <c r="H24" s="454">
        <f t="shared" si="2"/>
        <v>60</v>
      </c>
      <c r="I24" s="451">
        <v>2</v>
      </c>
      <c r="J24" s="454">
        <f>+I24*C24</f>
        <v>40</v>
      </c>
      <c r="K24" s="447">
        <v>3</v>
      </c>
      <c r="L24" s="452">
        <v>60</v>
      </c>
      <c r="M24" s="451">
        <v>2</v>
      </c>
      <c r="N24" s="454">
        <v>60</v>
      </c>
    </row>
    <row r="25" spans="1:14">
      <c r="A25" s="447">
        <v>16</v>
      </c>
      <c r="B25" s="447" t="s">
        <v>890</v>
      </c>
      <c r="C25" s="452">
        <v>220</v>
      </c>
      <c r="D25" s="451">
        <v>2</v>
      </c>
      <c r="E25" s="453" t="s">
        <v>30</v>
      </c>
      <c r="F25" s="452">
        <f t="shared" si="1"/>
        <v>440</v>
      </c>
      <c r="G25" s="451">
        <v>1</v>
      </c>
      <c r="H25" s="454">
        <f t="shared" si="2"/>
        <v>220</v>
      </c>
      <c r="I25" s="451"/>
      <c r="J25" s="454"/>
      <c r="K25" s="447">
        <v>1</v>
      </c>
      <c r="L25" s="452">
        <v>220</v>
      </c>
      <c r="M25" s="451"/>
      <c r="N25" s="454"/>
    </row>
    <row r="26" spans="1:14">
      <c r="A26" s="447">
        <v>17</v>
      </c>
      <c r="B26" s="447" t="s">
        <v>891</v>
      </c>
      <c r="C26" s="452">
        <v>150</v>
      </c>
      <c r="D26" s="451">
        <v>4</v>
      </c>
      <c r="E26" s="453" t="s">
        <v>51</v>
      </c>
      <c r="F26" s="452">
        <f t="shared" si="1"/>
        <v>600</v>
      </c>
      <c r="G26" s="451">
        <v>1</v>
      </c>
      <c r="H26" s="454">
        <f t="shared" si="2"/>
        <v>150</v>
      </c>
      <c r="I26" s="451">
        <v>1</v>
      </c>
      <c r="J26" s="454">
        <f>+I26*C26</f>
        <v>150</v>
      </c>
      <c r="K26" s="447">
        <v>1</v>
      </c>
      <c r="L26" s="452">
        <v>150</v>
      </c>
      <c r="M26" s="451">
        <v>1</v>
      </c>
      <c r="N26" s="454">
        <v>150</v>
      </c>
    </row>
    <row r="27" spans="1:14">
      <c r="A27" s="447">
        <v>18</v>
      </c>
      <c r="B27" s="447" t="s">
        <v>892</v>
      </c>
      <c r="C27" s="452">
        <v>200</v>
      </c>
      <c r="D27" s="451">
        <v>2</v>
      </c>
      <c r="E27" s="453" t="s">
        <v>51</v>
      </c>
      <c r="F27" s="452">
        <f t="shared" si="1"/>
        <v>400</v>
      </c>
      <c r="G27" s="451">
        <v>1</v>
      </c>
      <c r="H27" s="454">
        <f t="shared" si="2"/>
        <v>200</v>
      </c>
      <c r="I27" s="451"/>
      <c r="J27" s="454"/>
      <c r="K27" s="447">
        <v>1</v>
      </c>
      <c r="L27" s="452">
        <v>200</v>
      </c>
      <c r="M27" s="451"/>
      <c r="N27" s="454"/>
    </row>
    <row r="28" spans="1:14">
      <c r="A28" s="447">
        <v>19</v>
      </c>
      <c r="B28" s="447" t="s">
        <v>274</v>
      </c>
      <c r="C28" s="452">
        <v>400</v>
      </c>
      <c r="D28" s="451">
        <v>2</v>
      </c>
      <c r="E28" s="453" t="s">
        <v>30</v>
      </c>
      <c r="F28" s="452">
        <f t="shared" si="1"/>
        <v>800</v>
      </c>
      <c r="G28" s="451">
        <v>2</v>
      </c>
      <c r="H28" s="454">
        <f t="shared" si="2"/>
        <v>800</v>
      </c>
      <c r="I28" s="451"/>
      <c r="J28" s="454"/>
      <c r="K28" s="447">
        <v>2</v>
      </c>
      <c r="L28" s="452">
        <f>+K28*C28</f>
        <v>800</v>
      </c>
      <c r="M28" s="451"/>
      <c r="N28" s="454"/>
    </row>
    <row r="29" spans="1:14">
      <c r="A29" s="447">
        <v>20</v>
      </c>
      <c r="B29" s="447" t="s">
        <v>893</v>
      </c>
      <c r="C29" s="452">
        <v>5000</v>
      </c>
      <c r="D29" s="451">
        <v>4</v>
      </c>
      <c r="E29" s="453" t="s">
        <v>30</v>
      </c>
      <c r="F29" s="452">
        <f t="shared" si="1"/>
        <v>20000</v>
      </c>
      <c r="G29" s="451">
        <v>2</v>
      </c>
      <c r="H29" s="454">
        <f t="shared" si="2"/>
        <v>10000</v>
      </c>
      <c r="I29" s="451"/>
      <c r="J29" s="454"/>
      <c r="K29" s="447">
        <v>2</v>
      </c>
      <c r="L29" s="452">
        <f>+K29*C29</f>
        <v>10000</v>
      </c>
      <c r="M29" s="451"/>
      <c r="N29" s="454"/>
    </row>
    <row r="30" spans="1:14">
      <c r="A30" s="447">
        <v>21</v>
      </c>
      <c r="B30" s="447" t="s">
        <v>894</v>
      </c>
      <c r="C30" s="452">
        <v>200</v>
      </c>
      <c r="D30" s="451">
        <v>50</v>
      </c>
      <c r="E30" s="453" t="s">
        <v>895</v>
      </c>
      <c r="F30" s="452">
        <f t="shared" si="1"/>
        <v>10000</v>
      </c>
      <c r="G30" s="451">
        <v>25</v>
      </c>
      <c r="H30" s="454">
        <f t="shared" si="2"/>
        <v>5000</v>
      </c>
      <c r="I30" s="451"/>
      <c r="J30" s="454"/>
      <c r="K30" s="447">
        <v>25</v>
      </c>
      <c r="L30" s="452">
        <v>5000</v>
      </c>
      <c r="M30" s="451"/>
      <c r="N30" s="454"/>
    </row>
    <row r="31" spans="1:14">
      <c r="A31" s="447">
        <v>22</v>
      </c>
      <c r="B31" s="447" t="s">
        <v>896</v>
      </c>
      <c r="C31" s="452">
        <v>210</v>
      </c>
      <c r="D31" s="451">
        <v>20</v>
      </c>
      <c r="E31" s="453" t="s">
        <v>895</v>
      </c>
      <c r="F31" s="452">
        <f t="shared" si="1"/>
        <v>4200</v>
      </c>
      <c r="G31" s="451">
        <v>10</v>
      </c>
      <c r="H31" s="454">
        <f t="shared" si="2"/>
        <v>2100</v>
      </c>
      <c r="I31" s="451"/>
      <c r="J31" s="454"/>
      <c r="K31" s="447"/>
      <c r="L31" s="452"/>
      <c r="M31" s="451">
        <v>10</v>
      </c>
      <c r="N31" s="454">
        <f>+M31*C31</f>
        <v>2100</v>
      </c>
    </row>
    <row r="32" spans="1:14">
      <c r="A32" s="447">
        <v>23</v>
      </c>
      <c r="B32" s="447" t="s">
        <v>897</v>
      </c>
      <c r="C32" s="452">
        <v>200</v>
      </c>
      <c r="D32" s="451">
        <v>10</v>
      </c>
      <c r="E32" s="453" t="s">
        <v>895</v>
      </c>
      <c r="F32" s="452">
        <f t="shared" si="1"/>
        <v>2000</v>
      </c>
      <c r="G32" s="451">
        <v>5</v>
      </c>
      <c r="H32" s="454">
        <f t="shared" si="2"/>
        <v>1000</v>
      </c>
      <c r="I32" s="451"/>
      <c r="J32" s="454"/>
      <c r="K32" s="447"/>
      <c r="L32" s="452"/>
      <c r="M32" s="451">
        <v>5</v>
      </c>
      <c r="N32" s="454">
        <f>+M32*C32</f>
        <v>1000</v>
      </c>
    </row>
    <row r="33" spans="1:14">
      <c r="A33" s="447">
        <v>24</v>
      </c>
      <c r="B33" s="447" t="s">
        <v>898</v>
      </c>
      <c r="C33" s="452">
        <v>15</v>
      </c>
      <c r="D33" s="451">
        <v>2</v>
      </c>
      <c r="E33" s="453" t="s">
        <v>542</v>
      </c>
      <c r="F33" s="452">
        <f t="shared" si="1"/>
        <v>30</v>
      </c>
      <c r="G33" s="451">
        <v>1</v>
      </c>
      <c r="H33" s="454">
        <f t="shared" si="2"/>
        <v>15</v>
      </c>
      <c r="I33" s="451"/>
      <c r="J33" s="454"/>
      <c r="K33" s="447"/>
      <c r="L33" s="452"/>
      <c r="M33" s="451">
        <v>1</v>
      </c>
      <c r="N33" s="454">
        <f>+M33*C33</f>
        <v>15</v>
      </c>
    </row>
    <row r="34" spans="1:14">
      <c r="A34" s="447">
        <v>25</v>
      </c>
      <c r="B34" s="447" t="s">
        <v>899</v>
      </c>
      <c r="C34" s="452">
        <v>18</v>
      </c>
      <c r="D34" s="451">
        <v>2</v>
      </c>
      <c r="E34" s="453" t="s">
        <v>542</v>
      </c>
      <c r="F34" s="452">
        <f t="shared" si="1"/>
        <v>36</v>
      </c>
      <c r="G34" s="451">
        <v>1</v>
      </c>
      <c r="H34" s="454">
        <f>+G34*F34</f>
        <v>36</v>
      </c>
      <c r="I34" s="451"/>
      <c r="J34" s="454"/>
      <c r="K34" s="447"/>
      <c r="L34" s="452"/>
      <c r="M34" s="451">
        <v>1</v>
      </c>
      <c r="N34" s="454">
        <f>+M34*H34</f>
        <v>36</v>
      </c>
    </row>
    <row r="35" spans="1:14">
      <c r="A35" s="459"/>
      <c r="B35" s="459" t="s">
        <v>900</v>
      </c>
      <c r="C35" s="459"/>
      <c r="D35" s="459"/>
      <c r="E35" s="459"/>
      <c r="F35" s="460">
        <f>SUM(F10:F34)</f>
        <v>81616</v>
      </c>
      <c r="G35" s="459"/>
      <c r="H35" s="460">
        <f>SUM(H10:H34)</f>
        <v>54171</v>
      </c>
      <c r="I35" s="459"/>
      <c r="J35" s="460">
        <f>SUM(J13:J27)</f>
        <v>2590</v>
      </c>
      <c r="K35" s="459"/>
      <c r="L35" s="460">
        <f>SUM(L11:L31)</f>
        <v>18900</v>
      </c>
      <c r="M35" s="459"/>
      <c r="N35" s="460">
        <f>SUM(N10:N34)</f>
        <v>27711</v>
      </c>
    </row>
    <row r="36" spans="1:14">
      <c r="A36" s="459"/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60"/>
      <c r="M36" s="459"/>
      <c r="N36" s="459"/>
    </row>
    <row r="37" spans="1:14">
      <c r="A37" s="459"/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</row>
    <row r="38" spans="1:14">
      <c r="A38" s="459"/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</row>
    <row r="39" spans="1:14">
      <c r="A39" s="459"/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59"/>
    </row>
    <row r="40" spans="1:14" ht="15.5">
      <c r="A40" s="1443" t="s">
        <v>0</v>
      </c>
      <c r="B40" s="1444"/>
      <c r="C40" s="1444"/>
      <c r="D40" s="1444"/>
      <c r="E40" s="1444"/>
      <c r="F40" s="1444"/>
      <c r="G40" s="1444"/>
      <c r="H40" s="1444"/>
      <c r="I40" s="1444"/>
      <c r="J40" s="1444"/>
      <c r="K40" s="1444"/>
      <c r="L40" s="1444"/>
      <c r="M40" s="1444"/>
      <c r="N40" s="1444"/>
    </row>
    <row r="41" spans="1:14" ht="15.5">
      <c r="A41" s="1443" t="s">
        <v>1</v>
      </c>
      <c r="B41" s="1443"/>
      <c r="C41" s="1443"/>
      <c r="D41" s="1443"/>
      <c r="E41" s="1443"/>
      <c r="F41" s="1443"/>
      <c r="G41" s="1443"/>
      <c r="H41" s="1443"/>
      <c r="I41" s="1443"/>
      <c r="J41" s="1443"/>
      <c r="K41" s="1443"/>
      <c r="L41" s="1443"/>
      <c r="M41" s="1443"/>
      <c r="N41" s="1443"/>
    </row>
    <row r="42" spans="1:14">
      <c r="A42" s="447" t="s">
        <v>3</v>
      </c>
      <c r="B42" s="447"/>
      <c r="C42" s="447"/>
      <c r="D42" s="447"/>
      <c r="E42" s="447"/>
      <c r="F42" s="1441" t="s">
        <v>110</v>
      </c>
      <c r="G42" s="1441"/>
      <c r="H42" s="1441"/>
      <c r="I42" s="1441"/>
      <c r="J42" s="447"/>
      <c r="K42" s="447" t="s">
        <v>877</v>
      </c>
      <c r="L42" s="447"/>
      <c r="M42" s="447"/>
      <c r="N42" s="447"/>
    </row>
    <row r="43" spans="1:14">
      <c r="A43" s="448" t="s">
        <v>878</v>
      </c>
      <c r="B43" s="448"/>
      <c r="C43" s="448"/>
      <c r="D43" s="448"/>
      <c r="E43" s="448"/>
      <c r="F43" s="449" t="s">
        <v>7</v>
      </c>
      <c r="G43" s="1441" t="s">
        <v>8</v>
      </c>
      <c r="H43" s="1441"/>
      <c r="I43" s="1445" t="s">
        <v>9</v>
      </c>
      <c r="J43" s="1445"/>
      <c r="K43" s="1446" t="s">
        <v>205</v>
      </c>
      <c r="L43" s="1446"/>
      <c r="M43" s="1446"/>
      <c r="N43" s="1446"/>
    </row>
    <row r="44" spans="1:14">
      <c r="A44" s="1432" t="s">
        <v>10</v>
      </c>
      <c r="B44" s="1433" t="s">
        <v>11</v>
      </c>
      <c r="C44" s="1433" t="s">
        <v>12</v>
      </c>
      <c r="D44" s="1434" t="s">
        <v>13</v>
      </c>
      <c r="E44" s="1435"/>
      <c r="F44" s="1433" t="s">
        <v>14</v>
      </c>
      <c r="G44" s="1441" t="s">
        <v>116</v>
      </c>
      <c r="H44" s="1441"/>
      <c r="I44" s="1441"/>
      <c r="J44" s="1441"/>
      <c r="K44" s="1441"/>
      <c r="L44" s="1441"/>
      <c r="M44" s="1441"/>
      <c r="N44" s="1441"/>
    </row>
    <row r="45" spans="1:14">
      <c r="A45" s="1432"/>
      <c r="B45" s="1433"/>
      <c r="C45" s="1433"/>
      <c r="D45" s="1436"/>
      <c r="E45" s="1437"/>
      <c r="F45" s="1440"/>
      <c r="G45" s="1442" t="s">
        <v>16</v>
      </c>
      <c r="H45" s="1442"/>
      <c r="I45" s="1442" t="s">
        <v>17</v>
      </c>
      <c r="J45" s="1442"/>
      <c r="K45" s="1442" t="s">
        <v>18</v>
      </c>
      <c r="L45" s="1442"/>
      <c r="M45" s="1442" t="s">
        <v>765</v>
      </c>
      <c r="N45" s="1442"/>
    </row>
    <row r="46" spans="1:14">
      <c r="A46" s="1432"/>
      <c r="B46" s="1433"/>
      <c r="C46" s="1433"/>
      <c r="D46" s="1438"/>
      <c r="E46" s="1439"/>
      <c r="F46" s="1440"/>
      <c r="G46" s="451" t="s">
        <v>22</v>
      </c>
      <c r="H46" s="451" t="s">
        <v>21</v>
      </c>
      <c r="I46" s="451" t="s">
        <v>22</v>
      </c>
      <c r="J46" s="451" t="s">
        <v>21</v>
      </c>
      <c r="K46" s="451" t="s">
        <v>22</v>
      </c>
      <c r="L46" s="451" t="s">
        <v>21</v>
      </c>
      <c r="M46" s="451" t="s">
        <v>22</v>
      </c>
      <c r="N46" s="451" t="s">
        <v>21</v>
      </c>
    </row>
    <row r="47" spans="1:14">
      <c r="A47" s="447"/>
      <c r="B47" s="447" t="s">
        <v>901</v>
      </c>
      <c r="C47" s="452">
        <v>120</v>
      </c>
      <c r="D47" s="447">
        <v>6</v>
      </c>
      <c r="E47" s="447" t="s">
        <v>542</v>
      </c>
      <c r="F47" s="452">
        <f t="shared" ref="F47:F70" si="3">+D47*C47</f>
        <v>720</v>
      </c>
      <c r="G47" s="447">
        <v>3</v>
      </c>
      <c r="H47" s="452">
        <f t="shared" ref="H47:H70" si="4">+G47*C47</f>
        <v>360</v>
      </c>
      <c r="I47" s="447"/>
      <c r="J47" s="452"/>
      <c r="K47" s="447">
        <v>3</v>
      </c>
      <c r="L47" s="452">
        <f>+K47*C47</f>
        <v>360</v>
      </c>
      <c r="M47" s="447"/>
      <c r="N47" s="452"/>
    </row>
    <row r="48" spans="1:14">
      <c r="A48" s="447"/>
      <c r="B48" s="447" t="s">
        <v>902</v>
      </c>
      <c r="C48" s="452">
        <v>120</v>
      </c>
      <c r="D48" s="447">
        <v>6</v>
      </c>
      <c r="E48" s="447" t="s">
        <v>542</v>
      </c>
      <c r="F48" s="452">
        <f t="shared" si="3"/>
        <v>720</v>
      </c>
      <c r="G48" s="447">
        <v>3</v>
      </c>
      <c r="H48" s="452">
        <f t="shared" si="4"/>
        <v>360</v>
      </c>
      <c r="I48" s="447"/>
      <c r="J48" s="452"/>
      <c r="K48" s="447">
        <v>3</v>
      </c>
      <c r="L48" s="452">
        <v>360</v>
      </c>
      <c r="M48" s="447"/>
      <c r="N48" s="452"/>
    </row>
    <row r="49" spans="1:14">
      <c r="A49" s="447"/>
      <c r="B49" s="447" t="s">
        <v>903</v>
      </c>
      <c r="C49" s="452">
        <v>144</v>
      </c>
      <c r="D49" s="447">
        <v>3</v>
      </c>
      <c r="E49" s="447" t="s">
        <v>542</v>
      </c>
      <c r="F49" s="452">
        <f t="shared" si="3"/>
        <v>432</v>
      </c>
      <c r="G49" s="447">
        <v>2</v>
      </c>
      <c r="H49" s="452">
        <f t="shared" si="4"/>
        <v>288</v>
      </c>
      <c r="I49" s="447"/>
      <c r="J49" s="452"/>
      <c r="K49" s="447">
        <v>1</v>
      </c>
      <c r="L49" s="452">
        <f>+K49*C49</f>
        <v>144</v>
      </c>
      <c r="M49" s="447"/>
      <c r="N49" s="452"/>
    </row>
    <row r="50" spans="1:14">
      <c r="A50" s="447"/>
      <c r="B50" s="447" t="s">
        <v>904</v>
      </c>
      <c r="C50" s="452">
        <v>26000</v>
      </c>
      <c r="D50" s="447">
        <v>4</v>
      </c>
      <c r="E50" s="447" t="s">
        <v>888</v>
      </c>
      <c r="F50" s="452">
        <f t="shared" si="3"/>
        <v>104000</v>
      </c>
      <c r="G50" s="447">
        <v>4</v>
      </c>
      <c r="H50" s="452">
        <f t="shared" si="4"/>
        <v>104000</v>
      </c>
      <c r="I50" s="447"/>
      <c r="J50" s="452"/>
      <c r="K50" s="447"/>
      <c r="L50" s="452"/>
      <c r="M50" s="447"/>
      <c r="N50" s="452"/>
    </row>
    <row r="51" spans="1:14">
      <c r="A51" s="447"/>
      <c r="B51" s="447" t="s">
        <v>271</v>
      </c>
      <c r="C51" s="452">
        <v>100</v>
      </c>
      <c r="D51" s="447">
        <v>2</v>
      </c>
      <c r="E51" s="447" t="s">
        <v>30</v>
      </c>
      <c r="F51" s="452">
        <f t="shared" si="3"/>
        <v>200</v>
      </c>
      <c r="G51" s="447">
        <v>2</v>
      </c>
      <c r="H51" s="452">
        <f t="shared" si="4"/>
        <v>200</v>
      </c>
      <c r="I51" s="447"/>
      <c r="J51" s="452"/>
      <c r="K51" s="447"/>
      <c r="L51" s="452"/>
      <c r="M51" s="447"/>
      <c r="N51" s="452"/>
    </row>
    <row r="52" spans="1:14">
      <c r="A52" s="447"/>
      <c r="B52" s="447" t="s">
        <v>905</v>
      </c>
      <c r="C52" s="452">
        <v>60</v>
      </c>
      <c r="D52" s="447">
        <v>4</v>
      </c>
      <c r="E52" s="447" t="s">
        <v>30</v>
      </c>
      <c r="F52" s="452">
        <f t="shared" si="3"/>
        <v>240</v>
      </c>
      <c r="G52" s="447">
        <v>2</v>
      </c>
      <c r="H52" s="452">
        <f t="shared" si="4"/>
        <v>120</v>
      </c>
      <c r="I52" s="447"/>
      <c r="J52" s="452"/>
      <c r="K52" s="447">
        <v>2</v>
      </c>
      <c r="L52" s="452">
        <f>+K52*C52</f>
        <v>120</v>
      </c>
      <c r="M52" s="447"/>
      <c r="N52" s="452"/>
    </row>
    <row r="53" spans="1:14">
      <c r="A53" s="447"/>
      <c r="B53" s="447" t="s">
        <v>906</v>
      </c>
      <c r="C53" s="452">
        <v>30000</v>
      </c>
      <c r="D53" s="447">
        <v>1</v>
      </c>
      <c r="E53" s="447" t="s">
        <v>36</v>
      </c>
      <c r="F53" s="452">
        <f t="shared" si="3"/>
        <v>30000</v>
      </c>
      <c r="G53" s="447">
        <v>1</v>
      </c>
      <c r="H53" s="452">
        <f t="shared" si="4"/>
        <v>30000</v>
      </c>
      <c r="I53" s="447"/>
      <c r="J53" s="452"/>
      <c r="K53" s="447"/>
      <c r="L53" s="452"/>
      <c r="M53" s="447"/>
      <c r="N53" s="452"/>
    </row>
    <row r="54" spans="1:14">
      <c r="A54" s="447"/>
      <c r="B54" s="447" t="s">
        <v>907</v>
      </c>
      <c r="C54" s="452">
        <v>8000</v>
      </c>
      <c r="D54" s="447">
        <v>1</v>
      </c>
      <c r="E54" s="447" t="s">
        <v>36</v>
      </c>
      <c r="F54" s="452">
        <f t="shared" si="3"/>
        <v>8000</v>
      </c>
      <c r="G54" s="447">
        <v>1</v>
      </c>
      <c r="H54" s="452">
        <f t="shared" si="4"/>
        <v>8000</v>
      </c>
      <c r="I54" s="447"/>
      <c r="J54" s="452"/>
      <c r="K54" s="447"/>
      <c r="L54" s="452"/>
      <c r="M54" s="447"/>
      <c r="N54" s="452"/>
    </row>
    <row r="55" spans="1:14">
      <c r="A55" s="447"/>
      <c r="B55" s="447" t="s">
        <v>697</v>
      </c>
      <c r="C55" s="452">
        <v>15000</v>
      </c>
      <c r="D55" s="447">
        <v>3</v>
      </c>
      <c r="E55" s="447" t="s">
        <v>30</v>
      </c>
      <c r="F55" s="452">
        <f t="shared" si="3"/>
        <v>45000</v>
      </c>
      <c r="G55" s="447">
        <v>3</v>
      </c>
      <c r="H55" s="452">
        <f t="shared" si="4"/>
        <v>45000</v>
      </c>
      <c r="I55" s="447"/>
      <c r="J55" s="452"/>
      <c r="K55" s="447"/>
      <c r="L55" s="452"/>
      <c r="M55" s="447"/>
      <c r="N55" s="452"/>
    </row>
    <row r="56" spans="1:14">
      <c r="A56" s="447"/>
      <c r="B56" s="447" t="s">
        <v>908</v>
      </c>
      <c r="C56" s="452">
        <v>150</v>
      </c>
      <c r="D56" s="447">
        <v>3</v>
      </c>
      <c r="E56" s="447" t="s">
        <v>30</v>
      </c>
      <c r="F56" s="452">
        <f t="shared" si="3"/>
        <v>450</v>
      </c>
      <c r="G56" s="447">
        <v>1</v>
      </c>
      <c r="H56" s="452">
        <f t="shared" si="4"/>
        <v>150</v>
      </c>
      <c r="I56" s="447"/>
      <c r="J56" s="452"/>
      <c r="K56" s="447">
        <v>1</v>
      </c>
      <c r="L56" s="452">
        <f>+K56*C56</f>
        <v>150</v>
      </c>
      <c r="M56" s="447">
        <v>1</v>
      </c>
      <c r="N56" s="452">
        <v>150</v>
      </c>
    </row>
    <row r="57" spans="1:14">
      <c r="A57" s="447"/>
      <c r="B57" s="447" t="s">
        <v>909</v>
      </c>
      <c r="C57" s="452">
        <v>25</v>
      </c>
      <c r="D57" s="447">
        <v>4</v>
      </c>
      <c r="E57" s="447" t="s">
        <v>542</v>
      </c>
      <c r="F57" s="452">
        <f t="shared" si="3"/>
        <v>100</v>
      </c>
      <c r="G57" s="447">
        <v>2</v>
      </c>
      <c r="H57" s="452">
        <f t="shared" si="4"/>
        <v>50</v>
      </c>
      <c r="I57" s="447"/>
      <c r="J57" s="452"/>
      <c r="K57" s="447">
        <v>2</v>
      </c>
      <c r="L57" s="452">
        <v>50</v>
      </c>
      <c r="M57" s="447"/>
      <c r="N57" s="452"/>
    </row>
    <row r="58" spans="1:14">
      <c r="A58" s="447"/>
      <c r="B58" s="447" t="s">
        <v>412</v>
      </c>
      <c r="C58" s="452">
        <v>120</v>
      </c>
      <c r="D58" s="447">
        <v>6</v>
      </c>
      <c r="E58" s="447" t="s">
        <v>51</v>
      </c>
      <c r="F58" s="452">
        <f t="shared" si="3"/>
        <v>720</v>
      </c>
      <c r="G58" s="447">
        <v>2</v>
      </c>
      <c r="H58" s="452">
        <f t="shared" si="4"/>
        <v>240</v>
      </c>
      <c r="I58" s="447">
        <v>2</v>
      </c>
      <c r="J58" s="452">
        <f>+I58*C58</f>
        <v>240</v>
      </c>
      <c r="K58" s="447">
        <v>2</v>
      </c>
      <c r="L58" s="452">
        <f>+K58*C58</f>
        <v>240</v>
      </c>
      <c r="M58" s="447"/>
      <c r="N58" s="452"/>
    </row>
    <row r="59" spans="1:14">
      <c r="A59" s="447"/>
      <c r="B59" s="447" t="s">
        <v>694</v>
      </c>
      <c r="C59" s="452">
        <v>500</v>
      </c>
      <c r="D59" s="447">
        <v>1</v>
      </c>
      <c r="E59" s="447" t="s">
        <v>553</v>
      </c>
      <c r="F59" s="452">
        <f t="shared" si="3"/>
        <v>500</v>
      </c>
      <c r="G59" s="447">
        <v>1</v>
      </c>
      <c r="H59" s="452">
        <f t="shared" si="4"/>
        <v>500</v>
      </c>
      <c r="I59" s="447"/>
      <c r="J59" s="452"/>
      <c r="K59" s="447"/>
      <c r="L59" s="452"/>
      <c r="M59" s="447"/>
      <c r="N59" s="452"/>
    </row>
    <row r="60" spans="1:14">
      <c r="A60" s="447"/>
      <c r="B60" s="447" t="s">
        <v>910</v>
      </c>
      <c r="C60" s="452">
        <v>5000</v>
      </c>
      <c r="D60" s="447">
        <v>4</v>
      </c>
      <c r="E60" s="447" t="s">
        <v>911</v>
      </c>
      <c r="F60" s="452">
        <f t="shared" si="3"/>
        <v>20000</v>
      </c>
      <c r="G60" s="447">
        <v>2</v>
      </c>
      <c r="H60" s="452">
        <f t="shared" si="4"/>
        <v>10000</v>
      </c>
      <c r="I60" s="447"/>
      <c r="J60" s="452"/>
      <c r="K60" s="447">
        <v>2</v>
      </c>
      <c r="L60" s="452">
        <f>+K60*C60</f>
        <v>10000</v>
      </c>
      <c r="M60" s="447"/>
      <c r="N60" s="452"/>
    </row>
    <row r="61" spans="1:14">
      <c r="A61" s="447"/>
      <c r="B61" s="447" t="s">
        <v>912</v>
      </c>
      <c r="C61" s="452">
        <v>15</v>
      </c>
      <c r="D61" s="447">
        <v>6</v>
      </c>
      <c r="E61" s="447" t="s">
        <v>542</v>
      </c>
      <c r="F61" s="452">
        <f t="shared" si="3"/>
        <v>90</v>
      </c>
      <c r="G61" s="447">
        <v>2</v>
      </c>
      <c r="H61" s="452">
        <f t="shared" si="4"/>
        <v>30</v>
      </c>
      <c r="I61" s="447">
        <v>2</v>
      </c>
      <c r="J61" s="452">
        <f>+I61*C61</f>
        <v>30</v>
      </c>
      <c r="K61" s="447">
        <v>2</v>
      </c>
      <c r="L61" s="452">
        <f>+K61*C61</f>
        <v>30</v>
      </c>
      <c r="M61" s="447"/>
      <c r="N61" s="452"/>
    </row>
    <row r="62" spans="1:14">
      <c r="A62" s="447"/>
      <c r="B62" s="447" t="s">
        <v>913</v>
      </c>
      <c r="C62" s="452">
        <v>12</v>
      </c>
      <c r="D62" s="447">
        <v>6</v>
      </c>
      <c r="E62" s="447" t="s">
        <v>542</v>
      </c>
      <c r="F62" s="452">
        <f t="shared" si="3"/>
        <v>72</v>
      </c>
      <c r="G62" s="447">
        <v>2</v>
      </c>
      <c r="H62" s="452">
        <f t="shared" si="4"/>
        <v>24</v>
      </c>
      <c r="I62" s="447">
        <v>2</v>
      </c>
      <c r="J62" s="452">
        <v>24</v>
      </c>
      <c r="K62" s="447">
        <v>2</v>
      </c>
      <c r="L62" s="452">
        <f>+K62*C62</f>
        <v>24</v>
      </c>
      <c r="M62" s="447"/>
      <c r="N62" s="452"/>
    </row>
    <row r="63" spans="1:14">
      <c r="A63" s="447"/>
      <c r="B63" s="447" t="s">
        <v>914</v>
      </c>
      <c r="C63" s="452">
        <v>1500</v>
      </c>
      <c r="D63" s="447">
        <v>1</v>
      </c>
      <c r="E63" s="447" t="s">
        <v>888</v>
      </c>
      <c r="F63" s="452">
        <f t="shared" si="3"/>
        <v>1500</v>
      </c>
      <c r="G63" s="447">
        <v>1</v>
      </c>
      <c r="H63" s="452">
        <f t="shared" si="4"/>
        <v>1500</v>
      </c>
      <c r="I63" s="447"/>
      <c r="J63" s="452"/>
      <c r="K63" s="447"/>
      <c r="L63" s="452"/>
      <c r="M63" s="447"/>
      <c r="N63" s="452"/>
    </row>
    <row r="64" spans="1:14">
      <c r="A64" s="447"/>
      <c r="B64" s="447" t="s">
        <v>915</v>
      </c>
      <c r="C64" s="452">
        <v>100</v>
      </c>
      <c r="D64" s="447">
        <v>2</v>
      </c>
      <c r="E64" s="447" t="s">
        <v>30</v>
      </c>
      <c r="F64" s="452">
        <f t="shared" si="3"/>
        <v>200</v>
      </c>
      <c r="G64" s="447">
        <v>2</v>
      </c>
      <c r="H64" s="452">
        <f t="shared" si="4"/>
        <v>200</v>
      </c>
      <c r="I64" s="447"/>
      <c r="J64" s="452"/>
      <c r="K64" s="447"/>
      <c r="L64" s="452"/>
      <c r="M64" s="447"/>
      <c r="N64" s="452"/>
    </row>
    <row r="65" spans="1:14">
      <c r="A65" s="447"/>
      <c r="B65" s="447" t="s">
        <v>916</v>
      </c>
      <c r="C65" s="452">
        <v>200</v>
      </c>
      <c r="D65" s="447">
        <v>2</v>
      </c>
      <c r="E65" s="447" t="s">
        <v>30</v>
      </c>
      <c r="F65" s="452">
        <f t="shared" si="3"/>
        <v>400</v>
      </c>
      <c r="G65" s="447">
        <v>2</v>
      </c>
      <c r="H65" s="452">
        <f t="shared" si="4"/>
        <v>400</v>
      </c>
      <c r="I65" s="447"/>
      <c r="J65" s="452"/>
      <c r="K65" s="447"/>
      <c r="L65" s="452"/>
      <c r="M65" s="447"/>
      <c r="N65" s="452"/>
    </row>
    <row r="66" spans="1:14">
      <c r="A66" s="447"/>
      <c r="B66" s="447" t="s">
        <v>917</v>
      </c>
      <c r="C66" s="452">
        <v>50</v>
      </c>
      <c r="D66" s="447">
        <v>6</v>
      </c>
      <c r="E66" s="447" t="s">
        <v>30</v>
      </c>
      <c r="F66" s="452">
        <f t="shared" si="3"/>
        <v>300</v>
      </c>
      <c r="G66" s="447">
        <v>3</v>
      </c>
      <c r="H66" s="452">
        <f t="shared" si="4"/>
        <v>150</v>
      </c>
      <c r="I66" s="447"/>
      <c r="J66" s="452"/>
      <c r="K66" s="447">
        <v>3</v>
      </c>
      <c r="L66" s="452">
        <v>150</v>
      </c>
      <c r="M66" s="447"/>
      <c r="N66" s="452"/>
    </row>
    <row r="67" spans="1:14">
      <c r="A67" s="447"/>
      <c r="B67" s="447" t="s">
        <v>918</v>
      </c>
      <c r="C67" s="452">
        <v>300</v>
      </c>
      <c r="D67" s="447">
        <v>20</v>
      </c>
      <c r="E67" s="447" t="s">
        <v>30</v>
      </c>
      <c r="F67" s="452">
        <f t="shared" si="3"/>
        <v>6000</v>
      </c>
      <c r="G67" s="447">
        <v>20</v>
      </c>
      <c r="H67" s="452">
        <f t="shared" si="4"/>
        <v>6000</v>
      </c>
      <c r="I67" s="447"/>
      <c r="J67" s="452"/>
      <c r="K67" s="447"/>
      <c r="L67" s="452"/>
      <c r="M67" s="447"/>
      <c r="N67" s="452"/>
    </row>
    <row r="68" spans="1:14">
      <c r="A68" s="447"/>
      <c r="B68" s="447" t="s">
        <v>919</v>
      </c>
      <c r="C68" s="452">
        <v>500</v>
      </c>
      <c r="D68" s="447">
        <v>10</v>
      </c>
      <c r="E68" s="447" t="s">
        <v>30</v>
      </c>
      <c r="F68" s="452">
        <f t="shared" si="3"/>
        <v>5000</v>
      </c>
      <c r="G68" s="447">
        <v>10</v>
      </c>
      <c r="H68" s="452">
        <f t="shared" si="4"/>
        <v>5000</v>
      </c>
      <c r="I68" s="447"/>
      <c r="J68" s="452"/>
      <c r="K68" s="447"/>
      <c r="L68" s="452"/>
      <c r="M68" s="447"/>
      <c r="N68" s="452"/>
    </row>
    <row r="69" spans="1:14">
      <c r="A69" s="447"/>
      <c r="B69" s="447" t="s">
        <v>920</v>
      </c>
      <c r="C69" s="452">
        <v>600</v>
      </c>
      <c r="D69" s="447">
        <v>4</v>
      </c>
      <c r="E69" s="447" t="s">
        <v>30</v>
      </c>
      <c r="F69" s="452">
        <f t="shared" si="3"/>
        <v>2400</v>
      </c>
      <c r="G69" s="447">
        <v>4</v>
      </c>
      <c r="H69" s="452">
        <f t="shared" si="4"/>
        <v>2400</v>
      </c>
      <c r="I69" s="447"/>
      <c r="J69" s="452"/>
      <c r="K69" s="447"/>
      <c r="L69" s="452"/>
      <c r="M69" s="447"/>
      <c r="N69" s="452"/>
    </row>
    <row r="70" spans="1:14">
      <c r="A70" s="447"/>
      <c r="B70" s="447" t="s">
        <v>921</v>
      </c>
      <c r="C70" s="452">
        <v>3000</v>
      </c>
      <c r="D70" s="447">
        <v>1</v>
      </c>
      <c r="E70" s="447" t="s">
        <v>553</v>
      </c>
      <c r="F70" s="452">
        <f t="shared" si="3"/>
        <v>3000</v>
      </c>
      <c r="G70" s="447">
        <v>1</v>
      </c>
      <c r="H70" s="452">
        <f t="shared" si="4"/>
        <v>3000</v>
      </c>
      <c r="I70" s="447"/>
      <c r="J70" s="452"/>
      <c r="K70" s="447"/>
      <c r="L70" s="452"/>
      <c r="M70" s="447"/>
      <c r="N70" s="452"/>
    </row>
    <row r="71" spans="1:14">
      <c r="B71" s="461" t="s">
        <v>375</v>
      </c>
      <c r="F71" s="462">
        <f>SUM(F47:F70)</f>
        <v>230044</v>
      </c>
      <c r="H71" s="462">
        <f>SUM(H47:H70)</f>
        <v>217972</v>
      </c>
      <c r="J71" s="462">
        <f>SUM(J58:J63)</f>
        <v>294</v>
      </c>
      <c r="L71" s="462">
        <f>SUM(L47:L67)</f>
        <v>11628</v>
      </c>
      <c r="N71" s="420">
        <v>150</v>
      </c>
    </row>
    <row r="78" spans="1:14" ht="15.5">
      <c r="A78" s="1443" t="s">
        <v>0</v>
      </c>
      <c r="B78" s="1444"/>
      <c r="C78" s="1444"/>
      <c r="D78" s="1444"/>
      <c r="E78" s="1444"/>
      <c r="F78" s="1444"/>
      <c r="G78" s="1444"/>
      <c r="H78" s="1444"/>
      <c r="I78" s="1444"/>
      <c r="J78" s="1444"/>
      <c r="K78" s="1444"/>
      <c r="L78" s="1444"/>
      <c r="M78" s="1444"/>
      <c r="N78" s="1444"/>
    </row>
    <row r="79" spans="1:14" ht="15.5">
      <c r="A79" s="1443" t="s">
        <v>1</v>
      </c>
      <c r="B79" s="1443"/>
      <c r="C79" s="1443"/>
      <c r="D79" s="1443"/>
      <c r="E79" s="1443"/>
      <c r="F79" s="1443"/>
      <c r="G79" s="1443"/>
      <c r="H79" s="1443"/>
      <c r="I79" s="1443"/>
      <c r="J79" s="1443"/>
      <c r="K79" s="1443"/>
      <c r="L79" s="1443"/>
      <c r="M79" s="1443"/>
      <c r="N79" s="1443"/>
    </row>
    <row r="80" spans="1:14">
      <c r="A80" s="447" t="s">
        <v>3</v>
      </c>
      <c r="B80" s="447"/>
      <c r="C80" s="447"/>
      <c r="D80" s="447"/>
      <c r="E80" s="447"/>
      <c r="F80" s="1441" t="s">
        <v>110</v>
      </c>
      <c r="G80" s="1441"/>
      <c r="H80" s="1441"/>
      <c r="I80" s="1441"/>
      <c r="J80" s="447"/>
      <c r="K80" s="447" t="s">
        <v>877</v>
      </c>
      <c r="L80" s="447"/>
      <c r="M80" s="447"/>
      <c r="N80" s="447"/>
    </row>
    <row r="81" spans="1:14">
      <c r="A81" s="448" t="s">
        <v>878</v>
      </c>
      <c r="B81" s="448"/>
      <c r="C81" s="448"/>
      <c r="D81" s="448"/>
      <c r="E81" s="448"/>
      <c r="F81" s="449" t="s">
        <v>7</v>
      </c>
      <c r="G81" s="1441" t="s">
        <v>8</v>
      </c>
      <c r="H81" s="1441"/>
      <c r="I81" s="1445" t="s">
        <v>9</v>
      </c>
      <c r="J81" s="1445"/>
      <c r="K81" s="1446" t="s">
        <v>205</v>
      </c>
      <c r="L81" s="1446"/>
      <c r="M81" s="1446"/>
      <c r="N81" s="1446"/>
    </row>
    <row r="82" spans="1:14">
      <c r="A82" s="1432" t="s">
        <v>10</v>
      </c>
      <c r="B82" s="1433" t="s">
        <v>11</v>
      </c>
      <c r="C82" s="1433" t="s">
        <v>12</v>
      </c>
      <c r="D82" s="1434" t="s">
        <v>13</v>
      </c>
      <c r="E82" s="1435"/>
      <c r="F82" s="1433" t="s">
        <v>14</v>
      </c>
      <c r="G82" s="1441" t="s">
        <v>116</v>
      </c>
      <c r="H82" s="1441"/>
      <c r="I82" s="1441"/>
      <c r="J82" s="1441"/>
      <c r="K82" s="1441"/>
      <c r="L82" s="1441"/>
      <c r="M82" s="1441"/>
      <c r="N82" s="1441"/>
    </row>
    <row r="83" spans="1:14">
      <c r="A83" s="1432"/>
      <c r="B83" s="1433"/>
      <c r="C83" s="1433"/>
      <c r="D83" s="1436"/>
      <c r="E83" s="1437"/>
      <c r="F83" s="1440"/>
      <c r="G83" s="1442" t="s">
        <v>16</v>
      </c>
      <c r="H83" s="1442"/>
      <c r="I83" s="1442" t="s">
        <v>17</v>
      </c>
      <c r="J83" s="1442"/>
      <c r="K83" s="1442" t="s">
        <v>18</v>
      </c>
      <c r="L83" s="1442"/>
      <c r="M83" s="1442" t="s">
        <v>765</v>
      </c>
      <c r="N83" s="1442"/>
    </row>
    <row r="84" spans="1:14">
      <c r="A84" s="1432"/>
      <c r="B84" s="1433"/>
      <c r="C84" s="1433"/>
      <c r="D84" s="1438"/>
      <c r="E84" s="1439"/>
      <c r="F84" s="1440"/>
      <c r="G84" s="451" t="s">
        <v>22</v>
      </c>
      <c r="H84" s="451" t="s">
        <v>21</v>
      </c>
      <c r="I84" s="451" t="s">
        <v>22</v>
      </c>
      <c r="J84" s="451" t="s">
        <v>21</v>
      </c>
      <c r="K84" s="451" t="s">
        <v>22</v>
      </c>
      <c r="L84" s="451" t="s">
        <v>21</v>
      </c>
      <c r="M84" s="451" t="s">
        <v>22</v>
      </c>
      <c r="N84" s="451" t="s">
        <v>21</v>
      </c>
    </row>
    <row r="85" spans="1:14">
      <c r="A85" s="447"/>
      <c r="B85" s="447" t="s">
        <v>922</v>
      </c>
      <c r="C85" s="452">
        <v>300</v>
      </c>
      <c r="D85" s="447">
        <v>3</v>
      </c>
      <c r="E85" s="447" t="s">
        <v>128</v>
      </c>
      <c r="F85" s="452">
        <f t="shared" ref="F85:F94" si="5">+D85*C85</f>
        <v>900</v>
      </c>
      <c r="G85" s="447">
        <v>3</v>
      </c>
      <c r="H85" s="452">
        <v>900</v>
      </c>
      <c r="I85" s="447"/>
      <c r="J85" s="447"/>
      <c r="K85" s="447"/>
      <c r="L85" s="447"/>
      <c r="M85" s="447"/>
      <c r="N85" s="447"/>
    </row>
    <row r="86" spans="1:14">
      <c r="A86" s="447"/>
      <c r="B86" s="447" t="s">
        <v>923</v>
      </c>
      <c r="C86" s="452">
        <v>20</v>
      </c>
      <c r="D86" s="447">
        <v>3</v>
      </c>
      <c r="E86" s="447" t="s">
        <v>30</v>
      </c>
      <c r="F86" s="452">
        <f t="shared" si="5"/>
        <v>60</v>
      </c>
      <c r="G86" s="447">
        <v>3</v>
      </c>
      <c r="H86" s="452">
        <v>60</v>
      </c>
      <c r="I86" s="447"/>
      <c r="J86" s="447"/>
      <c r="K86" s="447"/>
      <c r="L86" s="447"/>
      <c r="M86" s="447"/>
      <c r="N86" s="447"/>
    </row>
    <row r="87" spans="1:14">
      <c r="A87" s="447"/>
      <c r="B87" s="447" t="s">
        <v>677</v>
      </c>
      <c r="C87" s="452">
        <v>20</v>
      </c>
      <c r="D87" s="447">
        <v>3</v>
      </c>
      <c r="E87" s="447" t="s">
        <v>30</v>
      </c>
      <c r="F87" s="452">
        <f t="shared" si="5"/>
        <v>60</v>
      </c>
      <c r="G87" s="447">
        <v>3</v>
      </c>
      <c r="H87" s="452">
        <v>60</v>
      </c>
      <c r="I87" s="447"/>
      <c r="J87" s="447"/>
      <c r="K87" s="447"/>
      <c r="L87" s="447"/>
      <c r="M87" s="447"/>
      <c r="N87" s="447"/>
    </row>
    <row r="88" spans="1:14">
      <c r="A88" s="447"/>
      <c r="B88" s="447" t="s">
        <v>924</v>
      </c>
      <c r="C88" s="452">
        <v>10</v>
      </c>
      <c r="D88" s="447">
        <v>6</v>
      </c>
      <c r="E88" s="447" t="s">
        <v>30</v>
      </c>
      <c r="F88" s="452">
        <f t="shared" si="5"/>
        <v>60</v>
      </c>
      <c r="G88" s="447">
        <v>3</v>
      </c>
      <c r="H88" s="452">
        <v>30</v>
      </c>
      <c r="I88" s="447"/>
      <c r="J88" s="447"/>
      <c r="K88" s="447">
        <v>3</v>
      </c>
      <c r="L88" s="452">
        <v>30</v>
      </c>
      <c r="M88" s="447"/>
      <c r="N88" s="447"/>
    </row>
    <row r="89" spans="1:14">
      <c r="A89" s="447"/>
      <c r="B89" s="447" t="s">
        <v>925</v>
      </c>
      <c r="C89" s="452">
        <v>3000</v>
      </c>
      <c r="D89" s="447">
        <v>1</v>
      </c>
      <c r="E89" s="447" t="s">
        <v>194</v>
      </c>
      <c r="F89" s="452">
        <f t="shared" si="5"/>
        <v>3000</v>
      </c>
      <c r="G89" s="447">
        <v>1</v>
      </c>
      <c r="H89" s="452">
        <v>3000</v>
      </c>
      <c r="I89" s="447"/>
      <c r="J89" s="447"/>
      <c r="K89" s="447"/>
      <c r="L89" s="452"/>
      <c r="M89" s="447"/>
      <c r="N89" s="447"/>
    </row>
    <row r="90" spans="1:14">
      <c r="A90" s="447"/>
      <c r="B90" s="447" t="s">
        <v>926</v>
      </c>
      <c r="C90" s="452">
        <v>500</v>
      </c>
      <c r="D90" s="447">
        <v>6</v>
      </c>
      <c r="E90" s="447" t="s">
        <v>30</v>
      </c>
      <c r="F90" s="452">
        <f t="shared" si="5"/>
        <v>3000</v>
      </c>
      <c r="G90" s="447">
        <v>6</v>
      </c>
      <c r="H90" s="452">
        <v>3000</v>
      </c>
      <c r="I90" s="447"/>
      <c r="J90" s="447"/>
      <c r="K90" s="447"/>
      <c r="L90" s="447"/>
      <c r="M90" s="447"/>
      <c r="N90" s="447"/>
    </row>
    <row r="91" spans="1:14">
      <c r="A91" s="447"/>
      <c r="B91" s="447" t="s">
        <v>927</v>
      </c>
      <c r="C91" s="452">
        <v>3000</v>
      </c>
      <c r="D91" s="447">
        <v>2</v>
      </c>
      <c r="E91" s="447" t="s">
        <v>30</v>
      </c>
      <c r="F91" s="452">
        <f t="shared" si="5"/>
        <v>6000</v>
      </c>
      <c r="G91" s="447"/>
      <c r="H91" s="452"/>
      <c r="I91" s="447">
        <v>1</v>
      </c>
      <c r="J91" s="452">
        <v>3000</v>
      </c>
      <c r="K91" s="447">
        <v>1</v>
      </c>
      <c r="L91" s="452">
        <v>3000</v>
      </c>
      <c r="M91" s="447"/>
      <c r="N91" s="447"/>
    </row>
    <row r="92" spans="1:14">
      <c r="A92" s="447"/>
      <c r="B92" s="447" t="s">
        <v>524</v>
      </c>
      <c r="C92" s="452">
        <v>5000</v>
      </c>
      <c r="D92" s="447">
        <v>1</v>
      </c>
      <c r="E92" s="447" t="s">
        <v>36</v>
      </c>
      <c r="F92" s="452">
        <f t="shared" si="5"/>
        <v>5000</v>
      </c>
      <c r="G92" s="447">
        <v>1</v>
      </c>
      <c r="H92" s="452">
        <v>5000</v>
      </c>
      <c r="I92" s="447"/>
      <c r="J92" s="452"/>
      <c r="K92" s="447"/>
      <c r="L92" s="452"/>
      <c r="M92" s="447"/>
      <c r="N92" s="447"/>
    </row>
    <row r="93" spans="1:14">
      <c r="A93" s="447"/>
      <c r="B93" s="447" t="s">
        <v>928</v>
      </c>
      <c r="C93" s="452">
        <v>150</v>
      </c>
      <c r="D93" s="447">
        <v>6</v>
      </c>
      <c r="E93" s="447" t="s">
        <v>30</v>
      </c>
      <c r="F93" s="452">
        <f t="shared" si="5"/>
        <v>900</v>
      </c>
      <c r="G93" s="447"/>
      <c r="H93" s="452"/>
      <c r="I93" s="447">
        <v>2</v>
      </c>
      <c r="J93" s="452">
        <v>300</v>
      </c>
      <c r="K93" s="447">
        <v>2</v>
      </c>
      <c r="L93" s="452">
        <v>300</v>
      </c>
      <c r="M93" s="447">
        <v>2</v>
      </c>
      <c r="N93" s="452">
        <v>300</v>
      </c>
    </row>
    <row r="94" spans="1:14">
      <c r="A94" s="447"/>
      <c r="B94" s="447" t="s">
        <v>185</v>
      </c>
      <c r="C94" s="452">
        <v>3000</v>
      </c>
      <c r="D94" s="447">
        <v>2</v>
      </c>
      <c r="E94" s="447" t="s">
        <v>36</v>
      </c>
      <c r="F94" s="452">
        <f t="shared" si="5"/>
        <v>6000</v>
      </c>
      <c r="G94" s="447">
        <v>1</v>
      </c>
      <c r="H94" s="452">
        <v>3000</v>
      </c>
      <c r="I94" s="447"/>
      <c r="J94" s="447"/>
      <c r="K94" s="447">
        <v>1</v>
      </c>
      <c r="L94" s="452">
        <v>3000</v>
      </c>
      <c r="M94" s="447"/>
      <c r="N94" s="447"/>
    </row>
    <row r="95" spans="1:14">
      <c r="A95" s="447"/>
      <c r="B95" s="447"/>
      <c r="C95" s="452"/>
      <c r="D95" s="447"/>
      <c r="E95" s="447"/>
      <c r="F95" s="447"/>
      <c r="G95" s="447"/>
      <c r="H95" s="447"/>
      <c r="I95" s="447"/>
      <c r="J95" s="447"/>
      <c r="K95" s="447"/>
      <c r="L95" s="447"/>
      <c r="M95" s="447"/>
      <c r="N95" s="447"/>
    </row>
    <row r="96" spans="1:14">
      <c r="A96" s="447"/>
      <c r="B96" s="447"/>
      <c r="C96" s="447"/>
      <c r="D96" s="447"/>
      <c r="E96" s="447"/>
      <c r="F96" s="447"/>
      <c r="G96" s="447"/>
      <c r="H96" s="447"/>
      <c r="I96" s="447"/>
      <c r="J96" s="447"/>
      <c r="K96" s="447"/>
      <c r="L96" s="447"/>
      <c r="M96" s="447"/>
      <c r="N96" s="447"/>
    </row>
    <row r="97" spans="1:14">
      <c r="A97" s="447"/>
      <c r="B97" s="447"/>
      <c r="C97" s="447"/>
      <c r="D97" s="447"/>
      <c r="E97" s="447"/>
      <c r="F97" s="447"/>
      <c r="G97" s="447"/>
      <c r="H97" s="447"/>
      <c r="I97" s="447"/>
      <c r="J97" s="447"/>
      <c r="K97" s="447"/>
      <c r="L97" s="447"/>
      <c r="M97" s="447"/>
      <c r="N97" s="447"/>
    </row>
    <row r="98" spans="1:14">
      <c r="A98" s="447"/>
      <c r="B98" s="447"/>
      <c r="C98" s="447"/>
      <c r="D98" s="447"/>
      <c r="E98" s="447"/>
      <c r="F98" s="447"/>
      <c r="G98" s="447"/>
      <c r="H98" s="447"/>
      <c r="I98" s="447"/>
      <c r="J98" s="447"/>
      <c r="K98" s="447"/>
      <c r="L98" s="447"/>
      <c r="M98" s="447"/>
      <c r="N98" s="447"/>
    </row>
    <row r="99" spans="1:14">
      <c r="A99" s="447"/>
      <c r="B99" s="447"/>
      <c r="C99" s="447"/>
      <c r="D99" s="447"/>
      <c r="E99" s="447"/>
      <c r="F99" s="447"/>
      <c r="G99" s="447"/>
      <c r="H99" s="447"/>
      <c r="I99" s="447"/>
      <c r="J99" s="447"/>
      <c r="K99" s="447"/>
      <c r="L99" s="447"/>
      <c r="M99" s="447"/>
      <c r="N99" s="447"/>
    </row>
    <row r="100" spans="1:14">
      <c r="A100" s="447"/>
      <c r="B100" s="447"/>
      <c r="C100" s="447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</row>
    <row r="101" spans="1:14">
      <c r="A101" s="447"/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</row>
    <row r="102" spans="1:14">
      <c r="A102" s="447"/>
      <c r="B102" s="447"/>
      <c r="C102" s="447"/>
      <c r="D102" s="447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</row>
    <row r="103" spans="1:14">
      <c r="A103" s="447"/>
      <c r="B103" s="447"/>
      <c r="C103" s="447"/>
      <c r="D103" s="447"/>
      <c r="E103" s="447"/>
      <c r="F103" s="447"/>
      <c r="G103" s="447"/>
      <c r="H103" s="447"/>
      <c r="I103" s="447"/>
      <c r="J103" s="463"/>
      <c r="K103" s="447"/>
      <c r="L103" s="447"/>
      <c r="M103" s="447"/>
      <c r="N103" s="447"/>
    </row>
    <row r="104" spans="1:14">
      <c r="A104" s="447"/>
      <c r="B104" s="447"/>
      <c r="C104" s="447"/>
      <c r="D104" s="447"/>
      <c r="E104" s="447"/>
      <c r="F104" s="447"/>
      <c r="G104" s="447"/>
      <c r="H104" s="452"/>
      <c r="I104" s="447"/>
      <c r="J104" s="452"/>
      <c r="K104" s="447"/>
      <c r="L104" s="452"/>
      <c r="M104" s="447"/>
      <c r="N104" s="452"/>
    </row>
    <row r="105" spans="1:14">
      <c r="A105" s="447"/>
      <c r="B105" s="464" t="s">
        <v>254</v>
      </c>
      <c r="C105" s="447"/>
      <c r="D105" s="453"/>
      <c r="E105" s="453"/>
      <c r="F105" s="465">
        <f>SUM(F85:F95)</f>
        <v>24980</v>
      </c>
      <c r="G105" s="447"/>
      <c r="H105" s="452">
        <f>SUM(H86:H95)</f>
        <v>14150</v>
      </c>
      <c r="I105" s="447"/>
      <c r="J105" s="452">
        <v>3300</v>
      </c>
      <c r="K105" s="447"/>
      <c r="L105" s="452">
        <v>6300</v>
      </c>
      <c r="M105" s="447"/>
      <c r="N105" s="466">
        <v>300</v>
      </c>
    </row>
    <row r="106" spans="1:14">
      <c r="A106" s="447"/>
      <c r="B106" s="464" t="s">
        <v>96</v>
      </c>
      <c r="C106" s="447"/>
      <c r="D106" s="447"/>
      <c r="E106" s="447"/>
      <c r="F106" s="465">
        <f>+F105+F71+F35</f>
        <v>336640</v>
      </c>
      <c r="G106" s="447"/>
      <c r="H106" s="447">
        <v>287193</v>
      </c>
      <c r="I106" s="447"/>
      <c r="J106" s="452">
        <v>8774</v>
      </c>
      <c r="K106" s="447"/>
      <c r="L106" s="452">
        <v>36858</v>
      </c>
      <c r="M106" s="447"/>
      <c r="N106" s="466">
        <v>28161</v>
      </c>
    </row>
    <row r="107" spans="1:14">
      <c r="A107" s="459" t="s">
        <v>930</v>
      </c>
      <c r="B107" s="1377"/>
      <c r="C107" s="478"/>
      <c r="D107" s="478"/>
      <c r="E107" s="478"/>
      <c r="F107" s="1378"/>
      <c r="G107" s="478"/>
      <c r="H107" s="478"/>
      <c r="I107" s="478"/>
      <c r="J107" s="1379"/>
      <c r="K107" s="478"/>
      <c r="L107" s="1379"/>
      <c r="M107" s="478"/>
      <c r="N107" s="1380"/>
    </row>
    <row r="108" spans="1:14">
      <c r="A108" s="478"/>
      <c r="B108" s="1377"/>
      <c r="C108" s="478"/>
      <c r="D108" s="478"/>
      <c r="E108" s="478"/>
      <c r="F108" s="1378"/>
      <c r="G108" s="478"/>
      <c r="H108" s="478"/>
      <c r="I108" s="478"/>
      <c r="J108" s="1379"/>
      <c r="K108" s="478"/>
      <c r="L108" s="1379"/>
      <c r="M108" s="478"/>
      <c r="N108" s="1380"/>
    </row>
    <row r="109" spans="1:14">
      <c r="A109" s="459"/>
      <c r="B109" s="459"/>
      <c r="C109" s="459"/>
      <c r="D109" s="459"/>
      <c r="E109" s="459"/>
      <c r="F109" s="459" t="s">
        <v>929</v>
      </c>
      <c r="G109" s="459"/>
      <c r="H109" s="459"/>
      <c r="I109" s="459"/>
      <c r="J109" s="459"/>
      <c r="K109" s="459"/>
      <c r="L109" s="459"/>
      <c r="M109" s="459"/>
      <c r="N109" s="459"/>
    </row>
    <row r="110" spans="1:14">
      <c r="A110" s="459"/>
      <c r="B110" s="459"/>
      <c r="C110" s="459"/>
      <c r="D110" s="459"/>
      <c r="E110" s="459"/>
      <c r="F110" s="459"/>
      <c r="G110" s="459"/>
      <c r="H110" s="459" t="s">
        <v>934</v>
      </c>
      <c r="I110" s="459"/>
      <c r="J110" s="459"/>
      <c r="K110" s="459"/>
      <c r="L110" s="459"/>
      <c r="M110" s="459"/>
      <c r="N110" s="459"/>
    </row>
    <row r="111" spans="1:14">
      <c r="B111" s="459"/>
      <c r="C111" s="459"/>
      <c r="D111" s="459"/>
      <c r="E111" s="459"/>
      <c r="F111" s="459"/>
      <c r="G111" s="459"/>
      <c r="H111" s="459" t="s">
        <v>931</v>
      </c>
      <c r="I111" s="459"/>
      <c r="J111" s="459"/>
      <c r="K111" s="459"/>
      <c r="L111" s="459"/>
      <c r="M111" s="459"/>
      <c r="N111" s="459"/>
    </row>
    <row r="112" spans="1:14">
      <c r="A112" s="459"/>
      <c r="B112" s="459"/>
      <c r="C112" s="459"/>
      <c r="D112" s="459"/>
      <c r="E112" s="459"/>
      <c r="F112" s="459"/>
      <c r="G112" s="459"/>
      <c r="H112" s="459"/>
      <c r="I112" s="459"/>
      <c r="J112" s="459" t="s">
        <v>932</v>
      </c>
      <c r="K112" s="459"/>
      <c r="L112" s="459"/>
      <c r="M112" s="459"/>
      <c r="N112" s="459"/>
    </row>
    <row r="113" spans="12:12">
      <c r="L113" s="420" t="s">
        <v>935</v>
      </c>
    </row>
    <row r="114" spans="12:12">
      <c r="L114" s="420" t="s">
        <v>933</v>
      </c>
    </row>
  </sheetData>
  <mergeCells count="48">
    <mergeCell ref="A2:N2"/>
    <mergeCell ref="A3:N3"/>
    <mergeCell ref="F5:I5"/>
    <mergeCell ref="G6:H6"/>
    <mergeCell ref="I6:J6"/>
    <mergeCell ref="K6:N6"/>
    <mergeCell ref="G7:N7"/>
    <mergeCell ref="G8:H8"/>
    <mergeCell ref="I8:J8"/>
    <mergeCell ref="K8:L8"/>
    <mergeCell ref="M8:N8"/>
    <mergeCell ref="A7:A9"/>
    <mergeCell ref="B7:B9"/>
    <mergeCell ref="C7:C9"/>
    <mergeCell ref="D7:E9"/>
    <mergeCell ref="F7:F9"/>
    <mergeCell ref="A40:N40"/>
    <mergeCell ref="A41:N41"/>
    <mergeCell ref="F42:I42"/>
    <mergeCell ref="G43:H43"/>
    <mergeCell ref="I43:J43"/>
    <mergeCell ref="K43:N43"/>
    <mergeCell ref="G44:N44"/>
    <mergeCell ref="G45:H45"/>
    <mergeCell ref="I45:J45"/>
    <mergeCell ref="K45:L45"/>
    <mergeCell ref="M45:N45"/>
    <mergeCell ref="A44:A46"/>
    <mergeCell ref="B44:B46"/>
    <mergeCell ref="C44:C46"/>
    <mergeCell ref="D44:E46"/>
    <mergeCell ref="F44:F46"/>
    <mergeCell ref="A78:N78"/>
    <mergeCell ref="A79:N79"/>
    <mergeCell ref="F80:I80"/>
    <mergeCell ref="G81:H81"/>
    <mergeCell ref="I81:J81"/>
    <mergeCell ref="K81:N81"/>
    <mergeCell ref="G82:N82"/>
    <mergeCell ref="G83:H83"/>
    <mergeCell ref="I83:J83"/>
    <mergeCell ref="K83:L83"/>
    <mergeCell ref="M83:N83"/>
    <mergeCell ref="A82:A84"/>
    <mergeCell ref="B82:B84"/>
    <mergeCell ref="C82:C84"/>
    <mergeCell ref="D82:E84"/>
    <mergeCell ref="F82:F84"/>
  </mergeCells>
  <pageMargins left="0.7" right="0.7" top="0.5" bottom="0.2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DAA5-9E7F-4742-9DFA-23AD1764E6D2}">
  <dimension ref="A1:O118"/>
  <sheetViews>
    <sheetView topLeftCell="A106" zoomScale="60" zoomScaleNormal="60" workbookViewId="0">
      <selection activeCell="O37" sqref="O37"/>
    </sheetView>
  </sheetViews>
  <sheetFormatPr defaultRowHeight="14.5"/>
  <cols>
    <col min="1" max="1" width="4.1796875" style="714" customWidth="1"/>
    <col min="2" max="2" width="45.26953125" style="714" customWidth="1"/>
    <col min="3" max="3" width="11.7265625" style="714" customWidth="1"/>
    <col min="4" max="5" width="8.7265625" style="714"/>
    <col min="6" max="6" width="11.7265625" style="714" customWidth="1"/>
    <col min="7" max="7" width="8.7265625" style="714"/>
    <col min="8" max="8" width="12.26953125" style="714" customWidth="1"/>
    <col min="9" max="9" width="8.7265625" style="714"/>
    <col min="10" max="10" width="10.1796875" style="714" customWidth="1"/>
    <col min="11" max="11" width="8.7265625" style="714"/>
    <col min="12" max="12" width="11.81640625" style="714" customWidth="1"/>
    <col min="13" max="13" width="8.7265625" style="714"/>
    <col min="14" max="15" width="10.81640625" style="714" customWidth="1"/>
    <col min="16" max="16384" width="8.7265625" style="714"/>
  </cols>
  <sheetData>
    <row r="1" spans="1:14">
      <c r="A1" s="713" t="s">
        <v>1777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</row>
    <row r="2" spans="1:14" ht="15.5">
      <c r="A2" s="1447" t="s">
        <v>1778</v>
      </c>
      <c r="B2" s="1447"/>
      <c r="C2" s="1447"/>
      <c r="D2" s="1447"/>
      <c r="E2" s="1447"/>
      <c r="F2" s="1447"/>
      <c r="G2" s="1447"/>
      <c r="H2" s="1447"/>
      <c r="I2" s="1447"/>
      <c r="J2" s="1447"/>
      <c r="K2" s="1447"/>
      <c r="L2" s="1447"/>
      <c r="M2" s="1447"/>
      <c r="N2" s="1447"/>
    </row>
    <row r="3" spans="1:14" ht="15.5">
      <c r="A3" s="1447" t="s">
        <v>1</v>
      </c>
      <c r="B3" s="1447"/>
      <c r="C3" s="1447"/>
      <c r="D3" s="1447"/>
      <c r="E3" s="1447"/>
      <c r="F3" s="1447"/>
      <c r="G3" s="1447"/>
      <c r="H3" s="1447"/>
      <c r="I3" s="1447"/>
      <c r="J3" s="1447"/>
      <c r="K3" s="1447"/>
      <c r="L3" s="1447"/>
      <c r="M3" s="1447"/>
      <c r="N3" s="1447"/>
    </row>
    <row r="4" spans="1:14">
      <c r="A4" s="715" t="s">
        <v>1779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</row>
    <row r="5" spans="1:14">
      <c r="A5" s="716" t="s">
        <v>1780</v>
      </c>
      <c r="B5" s="717"/>
      <c r="C5" s="718"/>
      <c r="D5" s="718"/>
      <c r="E5" s="719"/>
      <c r="F5" s="720" t="s">
        <v>110</v>
      </c>
      <c r="G5" s="721"/>
      <c r="H5" s="721"/>
      <c r="I5" s="721"/>
      <c r="J5" s="722"/>
      <c r="K5" s="717"/>
      <c r="L5" s="716" t="s">
        <v>1781</v>
      </c>
      <c r="M5" s="717"/>
      <c r="N5" s="723"/>
    </row>
    <row r="6" spans="1:14">
      <c r="A6" s="724" t="s">
        <v>1782</v>
      </c>
      <c r="B6" s="725"/>
      <c r="C6" s="726"/>
      <c r="D6" s="726"/>
      <c r="E6" s="727"/>
      <c r="F6" s="728" t="s">
        <v>7</v>
      </c>
      <c r="G6" s="728"/>
      <c r="H6" s="728" t="s">
        <v>1783</v>
      </c>
      <c r="I6" s="728"/>
      <c r="J6" s="728" t="s">
        <v>114</v>
      </c>
      <c r="K6" s="724"/>
      <c r="L6" s="724" t="s">
        <v>205</v>
      </c>
      <c r="M6" s="725"/>
      <c r="N6" s="729"/>
    </row>
    <row r="7" spans="1:14">
      <c r="A7" s="730" t="s">
        <v>1784</v>
      </c>
      <c r="B7" s="1448" t="s">
        <v>11</v>
      </c>
      <c r="C7" s="731"/>
      <c r="D7" s="1450" t="s">
        <v>13</v>
      </c>
      <c r="E7" s="1451"/>
      <c r="F7" s="732"/>
      <c r="G7" s="1454" t="s">
        <v>1785</v>
      </c>
      <c r="H7" s="1455"/>
      <c r="I7" s="1455"/>
      <c r="J7" s="1455"/>
      <c r="K7" s="1455"/>
      <c r="L7" s="1455"/>
      <c r="M7" s="1455"/>
      <c r="N7" s="1456"/>
    </row>
    <row r="8" spans="1:14">
      <c r="A8" s="733" t="s">
        <v>1786</v>
      </c>
      <c r="B8" s="1449"/>
      <c r="C8" s="734" t="s">
        <v>12</v>
      </c>
      <c r="D8" s="1452"/>
      <c r="E8" s="1453"/>
      <c r="F8" s="735" t="s">
        <v>14</v>
      </c>
      <c r="G8" s="1454" t="s">
        <v>16</v>
      </c>
      <c r="H8" s="1456"/>
      <c r="I8" s="1454" t="s">
        <v>17</v>
      </c>
      <c r="J8" s="1456"/>
      <c r="K8" s="1454" t="s">
        <v>18</v>
      </c>
      <c r="L8" s="1456"/>
      <c r="M8" s="1454" t="s">
        <v>1787</v>
      </c>
      <c r="N8" s="1456"/>
    </row>
    <row r="9" spans="1:14">
      <c r="A9" s="736"/>
      <c r="B9" s="1449"/>
      <c r="C9" s="734"/>
      <c r="D9" s="1452"/>
      <c r="E9" s="1453"/>
      <c r="F9" s="735"/>
      <c r="G9" s="732" t="s">
        <v>22</v>
      </c>
      <c r="H9" s="732" t="s">
        <v>122</v>
      </c>
      <c r="I9" s="732" t="s">
        <v>766</v>
      </c>
      <c r="J9" s="732" t="s">
        <v>21</v>
      </c>
      <c r="K9" s="737" t="s">
        <v>22</v>
      </c>
      <c r="L9" s="737" t="s">
        <v>21</v>
      </c>
      <c r="M9" s="737" t="s">
        <v>22</v>
      </c>
      <c r="N9" s="737" t="s">
        <v>21</v>
      </c>
    </row>
    <row r="10" spans="1:14" ht="18" customHeight="1">
      <c r="A10" s="738">
        <v>1</v>
      </c>
      <c r="B10" s="739" t="s">
        <v>1788</v>
      </c>
      <c r="C10" s="740">
        <v>400</v>
      </c>
      <c r="D10" s="741">
        <f>SUM(G10,I10,K10,M10)</f>
        <v>60</v>
      </c>
      <c r="E10" s="742" t="s">
        <v>395</v>
      </c>
      <c r="F10" s="740">
        <f>D10*C10</f>
        <v>24000</v>
      </c>
      <c r="G10" s="743">
        <v>10</v>
      </c>
      <c r="H10" s="740">
        <f>G10*C10</f>
        <v>4000</v>
      </c>
      <c r="I10" s="743">
        <v>10</v>
      </c>
      <c r="J10" s="740">
        <f>I10*C10</f>
        <v>4000</v>
      </c>
      <c r="K10" s="743">
        <v>20</v>
      </c>
      <c r="L10" s="740">
        <f>K10*C10</f>
        <v>8000</v>
      </c>
      <c r="M10" s="743">
        <v>20</v>
      </c>
      <c r="N10" s="740">
        <f>C10*M10</f>
        <v>8000</v>
      </c>
    </row>
    <row r="11" spans="1:14" ht="18.75" customHeight="1">
      <c r="A11" s="738">
        <v>2</v>
      </c>
      <c r="B11" s="739" t="s">
        <v>1789</v>
      </c>
      <c r="C11" s="740">
        <v>400</v>
      </c>
      <c r="D11" s="741">
        <f t="shared" ref="D11:D36" si="0">SUM(G11,I11,K11,M11)</f>
        <v>60</v>
      </c>
      <c r="E11" s="742" t="s">
        <v>395</v>
      </c>
      <c r="F11" s="740">
        <f t="shared" ref="F11:F36" si="1">D11*C11</f>
        <v>24000</v>
      </c>
      <c r="G11" s="743">
        <v>10</v>
      </c>
      <c r="H11" s="740">
        <v>170</v>
      </c>
      <c r="I11" s="743">
        <v>10</v>
      </c>
      <c r="J11" s="740">
        <f>I11*C11</f>
        <v>4000</v>
      </c>
      <c r="K11" s="743">
        <v>20</v>
      </c>
      <c r="L11" s="740">
        <f>K11*C11</f>
        <v>8000</v>
      </c>
      <c r="M11" s="743">
        <v>20</v>
      </c>
      <c r="N11" s="740">
        <f>C11*M11</f>
        <v>8000</v>
      </c>
    </row>
    <row r="12" spans="1:14">
      <c r="A12" s="738">
        <v>3</v>
      </c>
      <c r="B12" s="739" t="s">
        <v>130</v>
      </c>
      <c r="C12" s="740">
        <v>100</v>
      </c>
      <c r="D12" s="741">
        <f t="shared" si="0"/>
        <v>15</v>
      </c>
      <c r="E12" s="742" t="s">
        <v>649</v>
      </c>
      <c r="F12" s="740">
        <f t="shared" si="1"/>
        <v>1500</v>
      </c>
      <c r="G12" s="743">
        <v>10</v>
      </c>
      <c r="H12" s="740">
        <f>C12*G12</f>
        <v>1000</v>
      </c>
      <c r="I12" s="743"/>
      <c r="J12" s="740">
        <f>C12*I12</f>
        <v>0</v>
      </c>
      <c r="K12" s="743">
        <v>5</v>
      </c>
      <c r="L12" s="740">
        <f>C12*K12</f>
        <v>500</v>
      </c>
      <c r="M12" s="743"/>
      <c r="N12" s="740">
        <f>M12*C12</f>
        <v>0</v>
      </c>
    </row>
    <row r="13" spans="1:14">
      <c r="A13" s="738">
        <v>4</v>
      </c>
      <c r="B13" s="739" t="s">
        <v>132</v>
      </c>
      <c r="C13" s="740">
        <v>40</v>
      </c>
      <c r="D13" s="741">
        <f t="shared" si="0"/>
        <v>20</v>
      </c>
      <c r="E13" s="742" t="s">
        <v>769</v>
      </c>
      <c r="F13" s="740">
        <f t="shared" si="1"/>
        <v>800</v>
      </c>
      <c r="G13" s="743">
        <v>5</v>
      </c>
      <c r="H13" s="740">
        <f t="shared" ref="H13:H36" si="2">C13*G13</f>
        <v>200</v>
      </c>
      <c r="I13" s="743">
        <v>5</v>
      </c>
      <c r="J13" s="740">
        <f t="shared" ref="J13:J17" si="3">C13*I13</f>
        <v>200</v>
      </c>
      <c r="K13" s="743">
        <v>5</v>
      </c>
      <c r="L13" s="740">
        <f t="shared" ref="L13:L17" si="4">C13*K13</f>
        <v>200</v>
      </c>
      <c r="M13" s="743">
        <v>5</v>
      </c>
      <c r="N13" s="740">
        <f t="shared" ref="N13:N36" si="5">M13*C13</f>
        <v>200</v>
      </c>
    </row>
    <row r="14" spans="1:14">
      <c r="A14" s="738">
        <v>5</v>
      </c>
      <c r="B14" s="739" t="s">
        <v>139</v>
      </c>
      <c r="C14" s="740">
        <v>6</v>
      </c>
      <c r="D14" s="741">
        <f t="shared" si="0"/>
        <v>10</v>
      </c>
      <c r="E14" s="742" t="s">
        <v>770</v>
      </c>
      <c r="F14" s="740">
        <f t="shared" si="1"/>
        <v>60</v>
      </c>
      <c r="G14" s="743">
        <v>5</v>
      </c>
      <c r="H14" s="740">
        <f t="shared" si="2"/>
        <v>30</v>
      </c>
      <c r="I14" s="743"/>
      <c r="J14" s="740">
        <f t="shared" si="3"/>
        <v>0</v>
      </c>
      <c r="K14" s="743">
        <v>5</v>
      </c>
      <c r="L14" s="740">
        <f t="shared" si="4"/>
        <v>30</v>
      </c>
      <c r="M14" s="743"/>
      <c r="N14" s="740">
        <f t="shared" si="5"/>
        <v>0</v>
      </c>
    </row>
    <row r="15" spans="1:14">
      <c r="A15" s="738">
        <v>6</v>
      </c>
      <c r="B15" s="739" t="s">
        <v>771</v>
      </c>
      <c r="C15" s="740">
        <v>200</v>
      </c>
      <c r="D15" s="741">
        <f t="shared" si="0"/>
        <v>40</v>
      </c>
      <c r="E15" s="742" t="s">
        <v>54</v>
      </c>
      <c r="F15" s="740">
        <f t="shared" si="1"/>
        <v>8000</v>
      </c>
      <c r="G15" s="743">
        <v>10</v>
      </c>
      <c r="H15" s="740">
        <f t="shared" si="2"/>
        <v>2000</v>
      </c>
      <c r="I15" s="743">
        <v>10</v>
      </c>
      <c r="J15" s="740">
        <f t="shared" si="3"/>
        <v>2000</v>
      </c>
      <c r="K15" s="743">
        <v>10</v>
      </c>
      <c r="L15" s="740">
        <f t="shared" si="4"/>
        <v>2000</v>
      </c>
      <c r="M15" s="743">
        <v>10</v>
      </c>
      <c r="N15" s="740">
        <f t="shared" si="5"/>
        <v>2000</v>
      </c>
    </row>
    <row r="16" spans="1:14">
      <c r="A16" s="743">
        <v>7</v>
      </c>
      <c r="B16" s="739" t="s">
        <v>772</v>
      </c>
      <c r="C16" s="740">
        <v>190</v>
      </c>
      <c r="D16" s="741">
        <f t="shared" si="0"/>
        <v>40</v>
      </c>
      <c r="E16" s="742" t="s">
        <v>54</v>
      </c>
      <c r="F16" s="740">
        <f t="shared" si="1"/>
        <v>7600</v>
      </c>
      <c r="G16" s="743">
        <v>10</v>
      </c>
      <c r="H16" s="740">
        <f t="shared" si="2"/>
        <v>1900</v>
      </c>
      <c r="I16" s="743">
        <v>10</v>
      </c>
      <c r="J16" s="740">
        <f t="shared" si="3"/>
        <v>1900</v>
      </c>
      <c r="K16" s="743">
        <v>10</v>
      </c>
      <c r="L16" s="740">
        <f t="shared" si="4"/>
        <v>1900</v>
      </c>
      <c r="M16" s="743">
        <v>10</v>
      </c>
      <c r="N16" s="740">
        <f t="shared" si="5"/>
        <v>1900</v>
      </c>
    </row>
    <row r="17" spans="1:14">
      <c r="A17" s="743">
        <v>8</v>
      </c>
      <c r="B17" s="739" t="s">
        <v>773</v>
      </c>
      <c r="C17" s="740">
        <v>190</v>
      </c>
      <c r="D17" s="741">
        <f t="shared" si="0"/>
        <v>40</v>
      </c>
      <c r="E17" s="742" t="s">
        <v>54</v>
      </c>
      <c r="F17" s="740">
        <f t="shared" si="1"/>
        <v>7600</v>
      </c>
      <c r="G17" s="743">
        <v>10</v>
      </c>
      <c r="H17" s="740">
        <f t="shared" si="2"/>
        <v>1900</v>
      </c>
      <c r="I17" s="743">
        <v>10</v>
      </c>
      <c r="J17" s="740">
        <f t="shared" si="3"/>
        <v>1900</v>
      </c>
      <c r="K17" s="743">
        <v>10</v>
      </c>
      <c r="L17" s="740">
        <f t="shared" si="4"/>
        <v>1900</v>
      </c>
      <c r="M17" s="743">
        <v>10</v>
      </c>
      <c r="N17" s="740">
        <f t="shared" si="5"/>
        <v>1900</v>
      </c>
    </row>
    <row r="18" spans="1:14">
      <c r="A18" s="743">
        <v>9</v>
      </c>
      <c r="B18" s="739" t="s">
        <v>774</v>
      </c>
      <c r="C18" s="740">
        <v>13</v>
      </c>
      <c r="D18" s="741">
        <f t="shared" si="0"/>
        <v>10</v>
      </c>
      <c r="E18" s="742" t="s">
        <v>128</v>
      </c>
      <c r="F18" s="740">
        <f t="shared" si="1"/>
        <v>130</v>
      </c>
      <c r="G18" s="743">
        <v>5</v>
      </c>
      <c r="H18" s="740">
        <f t="shared" si="2"/>
        <v>65</v>
      </c>
      <c r="I18" s="743"/>
      <c r="J18" s="740"/>
      <c r="K18" s="743"/>
      <c r="L18" s="740"/>
      <c r="M18" s="743">
        <v>5</v>
      </c>
      <c r="N18" s="740">
        <f t="shared" si="5"/>
        <v>65</v>
      </c>
    </row>
    <row r="19" spans="1:14">
      <c r="A19" s="743">
        <v>10</v>
      </c>
      <c r="B19" s="739" t="s">
        <v>775</v>
      </c>
      <c r="C19" s="740">
        <v>15</v>
      </c>
      <c r="D19" s="741">
        <f t="shared" si="0"/>
        <v>10</v>
      </c>
      <c r="E19" s="742" t="s">
        <v>128</v>
      </c>
      <c r="F19" s="740">
        <f t="shared" si="1"/>
        <v>150</v>
      </c>
      <c r="G19" s="743">
        <v>5</v>
      </c>
      <c r="H19" s="740">
        <f t="shared" si="2"/>
        <v>75</v>
      </c>
      <c r="I19" s="743"/>
      <c r="J19" s="740"/>
      <c r="K19" s="743"/>
      <c r="L19" s="740"/>
      <c r="M19" s="743">
        <v>5</v>
      </c>
      <c r="N19" s="740">
        <f t="shared" si="5"/>
        <v>75</v>
      </c>
    </row>
    <row r="20" spans="1:14" ht="15.75" customHeight="1">
      <c r="A20" s="687">
        <v>7</v>
      </c>
      <c r="B20" s="744" t="s">
        <v>776</v>
      </c>
      <c r="C20" s="745">
        <v>100</v>
      </c>
      <c r="D20" s="741">
        <f t="shared" si="0"/>
        <v>40</v>
      </c>
      <c r="E20" s="742" t="s">
        <v>43</v>
      </c>
      <c r="F20" s="740">
        <f t="shared" si="1"/>
        <v>4000</v>
      </c>
      <c r="G20" s="683">
        <v>10</v>
      </c>
      <c r="H20" s="745">
        <f t="shared" si="2"/>
        <v>1000</v>
      </c>
      <c r="I20" s="683">
        <v>10</v>
      </c>
      <c r="J20" s="740">
        <f t="shared" ref="J20:J29" si="6">C20*I20</f>
        <v>1000</v>
      </c>
      <c r="K20" s="683">
        <v>10</v>
      </c>
      <c r="L20" s="740">
        <f t="shared" ref="L20:L22" si="7">C20*K20</f>
        <v>1000</v>
      </c>
      <c r="M20" s="683">
        <v>10</v>
      </c>
      <c r="N20" s="745">
        <f t="shared" si="5"/>
        <v>1000</v>
      </c>
    </row>
    <row r="21" spans="1:14" ht="18" customHeight="1">
      <c r="A21" s="687">
        <v>8</v>
      </c>
      <c r="B21" s="746" t="s">
        <v>777</v>
      </c>
      <c r="C21" s="745">
        <v>68</v>
      </c>
      <c r="D21" s="741">
        <f t="shared" si="0"/>
        <v>20</v>
      </c>
      <c r="E21" s="742" t="s">
        <v>51</v>
      </c>
      <c r="F21" s="740">
        <f t="shared" si="1"/>
        <v>1360</v>
      </c>
      <c r="G21" s="683">
        <v>5</v>
      </c>
      <c r="H21" s="745">
        <f t="shared" si="2"/>
        <v>340</v>
      </c>
      <c r="I21" s="683">
        <v>5</v>
      </c>
      <c r="J21" s="740">
        <f t="shared" si="6"/>
        <v>340</v>
      </c>
      <c r="K21" s="683">
        <v>5</v>
      </c>
      <c r="L21" s="745">
        <f>K21*C21</f>
        <v>340</v>
      </c>
      <c r="M21" s="683">
        <v>5</v>
      </c>
      <c r="N21" s="745">
        <f t="shared" si="5"/>
        <v>340</v>
      </c>
    </row>
    <row r="22" spans="1:14" ht="16.5" customHeight="1">
      <c r="A22" s="687">
        <v>9</v>
      </c>
      <c r="B22" s="746" t="s">
        <v>778</v>
      </c>
      <c r="C22" s="745">
        <v>12</v>
      </c>
      <c r="D22" s="741">
        <f t="shared" si="0"/>
        <v>20</v>
      </c>
      <c r="E22" s="742" t="s">
        <v>51</v>
      </c>
      <c r="F22" s="740">
        <f t="shared" si="1"/>
        <v>240</v>
      </c>
      <c r="G22" s="683">
        <v>5</v>
      </c>
      <c r="H22" s="745">
        <f t="shared" si="2"/>
        <v>60</v>
      </c>
      <c r="I22" s="683">
        <v>5</v>
      </c>
      <c r="J22" s="740">
        <f t="shared" si="6"/>
        <v>60</v>
      </c>
      <c r="K22" s="683">
        <v>5</v>
      </c>
      <c r="L22" s="740">
        <f t="shared" si="7"/>
        <v>60</v>
      </c>
      <c r="M22" s="683">
        <v>5</v>
      </c>
      <c r="N22" s="745">
        <f t="shared" si="5"/>
        <v>60</v>
      </c>
    </row>
    <row r="23" spans="1:14" ht="18.75" customHeight="1">
      <c r="A23" s="687">
        <v>10</v>
      </c>
      <c r="B23" s="746" t="s">
        <v>779</v>
      </c>
      <c r="C23" s="745">
        <v>6</v>
      </c>
      <c r="D23" s="741">
        <f t="shared" si="0"/>
        <v>20</v>
      </c>
      <c r="E23" s="742" t="s">
        <v>51</v>
      </c>
      <c r="F23" s="740">
        <f t="shared" si="1"/>
        <v>120</v>
      </c>
      <c r="G23" s="683">
        <v>5</v>
      </c>
      <c r="H23" s="745">
        <f>C23*G23</f>
        <v>30</v>
      </c>
      <c r="I23" s="683">
        <v>5</v>
      </c>
      <c r="J23" s="740">
        <f t="shared" si="6"/>
        <v>30</v>
      </c>
      <c r="K23" s="683">
        <v>5</v>
      </c>
      <c r="L23" s="740">
        <f>C23*K23</f>
        <v>30</v>
      </c>
      <c r="M23" s="683">
        <v>5</v>
      </c>
      <c r="N23" s="745">
        <f t="shared" si="5"/>
        <v>30</v>
      </c>
    </row>
    <row r="24" spans="1:14" ht="16.5" customHeight="1">
      <c r="A24" s="687">
        <v>11</v>
      </c>
      <c r="B24" s="746" t="s">
        <v>780</v>
      </c>
      <c r="C24" s="745">
        <v>25</v>
      </c>
      <c r="D24" s="741">
        <f t="shared" si="0"/>
        <v>10</v>
      </c>
      <c r="E24" s="742" t="s">
        <v>51</v>
      </c>
      <c r="F24" s="740">
        <f t="shared" si="1"/>
        <v>250</v>
      </c>
      <c r="G24" s="683">
        <v>5</v>
      </c>
      <c r="H24" s="745">
        <f t="shared" si="2"/>
        <v>125</v>
      </c>
      <c r="I24" s="683"/>
      <c r="J24" s="745">
        <f t="shared" si="6"/>
        <v>0</v>
      </c>
      <c r="K24" s="683"/>
      <c r="L24" s="745"/>
      <c r="M24" s="683">
        <v>5</v>
      </c>
      <c r="N24" s="745">
        <f t="shared" si="5"/>
        <v>125</v>
      </c>
    </row>
    <row r="25" spans="1:14" ht="17.25" customHeight="1">
      <c r="A25" s="687">
        <v>12</v>
      </c>
      <c r="B25" s="746" t="s">
        <v>781</v>
      </c>
      <c r="C25" s="745">
        <v>21</v>
      </c>
      <c r="D25" s="741">
        <f t="shared" si="0"/>
        <v>6</v>
      </c>
      <c r="E25" s="742" t="s">
        <v>782</v>
      </c>
      <c r="F25" s="740">
        <f t="shared" si="1"/>
        <v>126</v>
      </c>
      <c r="G25" s="683">
        <v>2</v>
      </c>
      <c r="H25" s="745">
        <f t="shared" si="2"/>
        <v>42</v>
      </c>
      <c r="I25" s="683">
        <v>2</v>
      </c>
      <c r="J25" s="745">
        <f>I25*C25</f>
        <v>42</v>
      </c>
      <c r="K25" s="683">
        <v>2</v>
      </c>
      <c r="L25" s="745">
        <f>K25*C25</f>
        <v>42</v>
      </c>
      <c r="M25" s="683"/>
      <c r="N25" s="745"/>
    </row>
    <row r="26" spans="1:14" ht="15.75" customHeight="1">
      <c r="A26" s="687">
        <v>13</v>
      </c>
      <c r="B26" s="746" t="s">
        <v>783</v>
      </c>
      <c r="C26" s="745">
        <v>26</v>
      </c>
      <c r="D26" s="741">
        <f t="shared" si="0"/>
        <v>20</v>
      </c>
      <c r="E26" s="742" t="s">
        <v>784</v>
      </c>
      <c r="F26" s="740">
        <f t="shared" si="1"/>
        <v>520</v>
      </c>
      <c r="G26" s="683">
        <v>10</v>
      </c>
      <c r="H26" s="745">
        <f t="shared" si="2"/>
        <v>260</v>
      </c>
      <c r="I26" s="683"/>
      <c r="J26" s="745">
        <f t="shared" si="6"/>
        <v>0</v>
      </c>
      <c r="K26" s="683">
        <v>10</v>
      </c>
      <c r="L26" s="740">
        <f>C26*K26</f>
        <v>260</v>
      </c>
      <c r="M26" s="683"/>
      <c r="N26" s="745">
        <f t="shared" si="5"/>
        <v>0</v>
      </c>
    </row>
    <row r="27" spans="1:14" ht="18" customHeight="1">
      <c r="A27" s="687">
        <v>14</v>
      </c>
      <c r="B27" s="746" t="s">
        <v>785</v>
      </c>
      <c r="C27" s="745">
        <v>29</v>
      </c>
      <c r="D27" s="741">
        <f t="shared" si="0"/>
        <v>20</v>
      </c>
      <c r="E27" s="742" t="s">
        <v>784</v>
      </c>
      <c r="F27" s="740">
        <f t="shared" si="1"/>
        <v>580</v>
      </c>
      <c r="G27" s="683">
        <v>10</v>
      </c>
      <c r="H27" s="745">
        <f t="shared" si="2"/>
        <v>290</v>
      </c>
      <c r="I27" s="683"/>
      <c r="J27" s="745">
        <f t="shared" si="6"/>
        <v>0</v>
      </c>
      <c r="K27" s="683">
        <v>10</v>
      </c>
      <c r="L27" s="740">
        <f>C27*K27</f>
        <v>290</v>
      </c>
      <c r="M27" s="683"/>
      <c r="N27" s="745">
        <f t="shared" si="5"/>
        <v>0</v>
      </c>
    </row>
    <row r="28" spans="1:14" ht="18.75" customHeight="1">
      <c r="A28" s="687">
        <v>15</v>
      </c>
      <c r="B28" s="739" t="s">
        <v>786</v>
      </c>
      <c r="C28" s="745">
        <v>3</v>
      </c>
      <c r="D28" s="741">
        <f t="shared" si="0"/>
        <v>15</v>
      </c>
      <c r="E28" s="742" t="s">
        <v>128</v>
      </c>
      <c r="F28" s="740">
        <f t="shared" si="1"/>
        <v>45</v>
      </c>
      <c r="G28" s="683">
        <v>5</v>
      </c>
      <c r="H28" s="745">
        <f t="shared" si="2"/>
        <v>15</v>
      </c>
      <c r="I28" s="683"/>
      <c r="J28" s="745">
        <f t="shared" si="6"/>
        <v>0</v>
      </c>
      <c r="K28" s="683">
        <v>5</v>
      </c>
      <c r="L28" s="740">
        <f>C28*K28</f>
        <v>15</v>
      </c>
      <c r="M28" s="683">
        <v>5</v>
      </c>
      <c r="N28" s="745">
        <f t="shared" si="5"/>
        <v>15</v>
      </c>
    </row>
    <row r="29" spans="1:14" ht="15.75" customHeight="1">
      <c r="A29" s="687">
        <v>16</v>
      </c>
      <c r="B29" s="739" t="s">
        <v>787</v>
      </c>
      <c r="C29" s="745">
        <v>11</v>
      </c>
      <c r="D29" s="741">
        <f t="shared" si="0"/>
        <v>15</v>
      </c>
      <c r="E29" s="742" t="s">
        <v>128</v>
      </c>
      <c r="F29" s="740">
        <f t="shared" si="1"/>
        <v>165</v>
      </c>
      <c r="G29" s="683">
        <v>5</v>
      </c>
      <c r="H29" s="745">
        <f t="shared" si="2"/>
        <v>55</v>
      </c>
      <c r="I29" s="683"/>
      <c r="J29" s="745">
        <f t="shared" si="6"/>
        <v>0</v>
      </c>
      <c r="K29" s="683">
        <v>5</v>
      </c>
      <c r="L29" s="745">
        <f>K29*C29</f>
        <v>55</v>
      </c>
      <c r="M29" s="683">
        <v>5</v>
      </c>
      <c r="N29" s="745">
        <f>M29*C29</f>
        <v>55</v>
      </c>
    </row>
    <row r="30" spans="1:14" ht="16.5" customHeight="1">
      <c r="A30" s="687">
        <v>17</v>
      </c>
      <c r="B30" s="739" t="s">
        <v>788</v>
      </c>
      <c r="C30" s="745">
        <v>12</v>
      </c>
      <c r="D30" s="741">
        <f t="shared" si="0"/>
        <v>15</v>
      </c>
      <c r="E30" s="742" t="s">
        <v>128</v>
      </c>
      <c r="F30" s="740">
        <f t="shared" si="1"/>
        <v>180</v>
      </c>
      <c r="G30" s="683">
        <v>5</v>
      </c>
      <c r="H30" s="745">
        <f t="shared" si="2"/>
        <v>60</v>
      </c>
      <c r="I30" s="683"/>
      <c r="J30" s="745"/>
      <c r="K30" s="683">
        <v>5</v>
      </c>
      <c r="L30" s="745">
        <f>K30*C30</f>
        <v>60</v>
      </c>
      <c r="M30" s="683">
        <v>5</v>
      </c>
      <c r="N30" s="745">
        <f t="shared" si="5"/>
        <v>60</v>
      </c>
    </row>
    <row r="31" spans="1:14" ht="20.25" customHeight="1">
      <c r="A31" s="687">
        <v>18</v>
      </c>
      <c r="B31" s="739" t="s">
        <v>1790</v>
      </c>
      <c r="C31" s="745">
        <v>12</v>
      </c>
      <c r="D31" s="741">
        <f t="shared" si="0"/>
        <v>4</v>
      </c>
      <c r="E31" s="742" t="s">
        <v>128</v>
      </c>
      <c r="F31" s="740">
        <f t="shared" si="1"/>
        <v>48</v>
      </c>
      <c r="G31" s="683">
        <v>2</v>
      </c>
      <c r="H31" s="745">
        <f t="shared" si="2"/>
        <v>24</v>
      </c>
      <c r="I31" s="683"/>
      <c r="J31" s="745"/>
      <c r="K31" s="683"/>
      <c r="L31" s="745"/>
      <c r="M31" s="683">
        <v>2</v>
      </c>
      <c r="N31" s="745">
        <f t="shared" si="5"/>
        <v>24</v>
      </c>
    </row>
    <row r="32" spans="1:14" ht="16.5" customHeight="1">
      <c r="A32" s="687">
        <v>19</v>
      </c>
      <c r="B32" s="739" t="s">
        <v>1791</v>
      </c>
      <c r="C32" s="745">
        <v>44</v>
      </c>
      <c r="D32" s="741">
        <f t="shared" si="0"/>
        <v>40</v>
      </c>
      <c r="E32" s="742" t="s">
        <v>128</v>
      </c>
      <c r="F32" s="740">
        <f t="shared" si="1"/>
        <v>1760</v>
      </c>
      <c r="G32" s="683">
        <v>10</v>
      </c>
      <c r="H32" s="745">
        <f t="shared" si="2"/>
        <v>440</v>
      </c>
      <c r="I32" s="683">
        <v>10</v>
      </c>
      <c r="J32" s="745">
        <f>I32*D32</f>
        <v>400</v>
      </c>
      <c r="K32" s="683">
        <v>10</v>
      </c>
      <c r="L32" s="745">
        <f>K32*C32</f>
        <v>440</v>
      </c>
      <c r="M32" s="683">
        <v>10</v>
      </c>
      <c r="N32" s="745">
        <f t="shared" si="5"/>
        <v>440</v>
      </c>
    </row>
    <row r="33" spans="1:15">
      <c r="A33" s="687">
        <v>20</v>
      </c>
      <c r="B33" s="739" t="s">
        <v>1792</v>
      </c>
      <c r="C33" s="745">
        <v>44</v>
      </c>
      <c r="D33" s="741">
        <f t="shared" si="0"/>
        <v>40</v>
      </c>
      <c r="E33" s="742" t="s">
        <v>128</v>
      </c>
      <c r="F33" s="740">
        <f t="shared" si="1"/>
        <v>1760</v>
      </c>
      <c r="G33" s="683">
        <v>10</v>
      </c>
      <c r="H33" s="745">
        <f t="shared" si="2"/>
        <v>440</v>
      </c>
      <c r="I33" s="683">
        <v>10</v>
      </c>
      <c r="J33" s="745">
        <f>I33*C33</f>
        <v>440</v>
      </c>
      <c r="K33" s="683">
        <v>10</v>
      </c>
      <c r="L33" s="745">
        <f t="shared" ref="L33:L35" si="8">K33*C33</f>
        <v>440</v>
      </c>
      <c r="M33" s="683">
        <v>10</v>
      </c>
      <c r="N33" s="745">
        <f t="shared" si="5"/>
        <v>440</v>
      </c>
    </row>
    <row r="34" spans="1:15">
      <c r="A34" s="687">
        <v>21</v>
      </c>
      <c r="B34" s="739" t="s">
        <v>1793</v>
      </c>
      <c r="C34" s="745">
        <v>44</v>
      </c>
      <c r="D34" s="741">
        <f t="shared" si="0"/>
        <v>40</v>
      </c>
      <c r="E34" s="742" t="s">
        <v>128</v>
      </c>
      <c r="F34" s="740">
        <f t="shared" si="1"/>
        <v>1760</v>
      </c>
      <c r="G34" s="683">
        <v>10</v>
      </c>
      <c r="H34" s="745">
        <f t="shared" si="2"/>
        <v>440</v>
      </c>
      <c r="I34" s="683">
        <v>10</v>
      </c>
      <c r="J34" s="745">
        <f t="shared" ref="J34:J35" si="9">I34*C34</f>
        <v>440</v>
      </c>
      <c r="K34" s="683">
        <v>10</v>
      </c>
      <c r="L34" s="745">
        <f t="shared" si="8"/>
        <v>440</v>
      </c>
      <c r="M34" s="683">
        <v>10</v>
      </c>
      <c r="N34" s="745">
        <f t="shared" si="5"/>
        <v>440</v>
      </c>
    </row>
    <row r="35" spans="1:15">
      <c r="A35" s="687">
        <v>22</v>
      </c>
      <c r="B35" s="739" t="s">
        <v>1794</v>
      </c>
      <c r="C35" s="745">
        <v>44</v>
      </c>
      <c r="D35" s="741">
        <f t="shared" si="0"/>
        <v>40</v>
      </c>
      <c r="E35" s="742" t="s">
        <v>128</v>
      </c>
      <c r="F35" s="740">
        <f t="shared" si="1"/>
        <v>1760</v>
      </c>
      <c r="G35" s="683">
        <v>10</v>
      </c>
      <c r="H35" s="745">
        <f t="shared" si="2"/>
        <v>440</v>
      </c>
      <c r="I35" s="683">
        <v>10</v>
      </c>
      <c r="J35" s="745">
        <f t="shared" si="9"/>
        <v>440</v>
      </c>
      <c r="K35" s="683">
        <v>10</v>
      </c>
      <c r="L35" s="745">
        <f t="shared" si="8"/>
        <v>440</v>
      </c>
      <c r="M35" s="683">
        <v>10</v>
      </c>
      <c r="N35" s="745">
        <f t="shared" si="5"/>
        <v>440</v>
      </c>
    </row>
    <row r="36" spans="1:15">
      <c r="A36" s="687">
        <v>23</v>
      </c>
      <c r="B36" s="739" t="s">
        <v>791</v>
      </c>
      <c r="C36" s="745">
        <v>24</v>
      </c>
      <c r="D36" s="741">
        <f t="shared" si="0"/>
        <v>4</v>
      </c>
      <c r="E36" s="742" t="s">
        <v>769</v>
      </c>
      <c r="F36" s="740">
        <f t="shared" si="1"/>
        <v>96</v>
      </c>
      <c r="G36" s="683">
        <v>2</v>
      </c>
      <c r="H36" s="745">
        <f t="shared" si="2"/>
        <v>48</v>
      </c>
      <c r="I36" s="683"/>
      <c r="J36" s="745"/>
      <c r="K36" s="683">
        <v>2</v>
      </c>
      <c r="L36" s="745">
        <f>K36*C36</f>
        <v>48</v>
      </c>
      <c r="M36" s="683"/>
      <c r="N36" s="745">
        <f t="shared" si="5"/>
        <v>0</v>
      </c>
    </row>
    <row r="37" spans="1:15">
      <c r="A37" s="683"/>
      <c r="B37" s="747" t="s">
        <v>195</v>
      </c>
      <c r="C37" s="748">
        <f>SUM(C10:C36)</f>
        <v>2079</v>
      </c>
      <c r="D37" s="747">
        <f>SUM(D10:D36)</f>
        <v>674</v>
      </c>
      <c r="E37" s="747"/>
      <c r="F37" s="749">
        <f>SUM(F10:F36)</f>
        <v>88610</v>
      </c>
      <c r="G37" s="747">
        <f>SUM(G10:G36)</f>
        <v>191</v>
      </c>
      <c r="H37" s="748">
        <f>SUM(H10:H36)</f>
        <v>15449</v>
      </c>
      <c r="I37" s="747">
        <f>SUM(I10:I35)</f>
        <v>122</v>
      </c>
      <c r="J37" s="748">
        <f>SUM(J10:J35)</f>
        <v>17192</v>
      </c>
      <c r="K37" s="747">
        <f>SUM(K10:K36)</f>
        <v>189</v>
      </c>
      <c r="L37" s="748">
        <f>SUM(L10:L36)</f>
        <v>26490</v>
      </c>
      <c r="M37" s="747">
        <f>SUM(M10:M35)</f>
        <v>172</v>
      </c>
      <c r="N37" s="748">
        <f>SUM(N10:N35)</f>
        <v>25609</v>
      </c>
      <c r="O37" s="750"/>
    </row>
    <row r="38" spans="1:15">
      <c r="A38" s="751" t="s">
        <v>95</v>
      </c>
      <c r="B38" s="751"/>
      <c r="C38" s="752"/>
      <c r="D38" s="751"/>
      <c r="E38" s="751"/>
      <c r="F38" s="751"/>
      <c r="G38" s="751"/>
      <c r="H38" s="752"/>
      <c r="I38" s="751"/>
      <c r="J38" s="752"/>
      <c r="K38" s="751"/>
      <c r="L38" s="752"/>
      <c r="M38" s="751"/>
      <c r="N38" s="752"/>
    </row>
    <row r="39" spans="1:15">
      <c r="A39" s="716" t="s">
        <v>1780</v>
      </c>
      <c r="B39" s="717"/>
      <c r="C39" s="718"/>
      <c r="D39" s="718"/>
      <c r="E39" s="719"/>
      <c r="F39" s="720" t="s">
        <v>110</v>
      </c>
      <c r="G39" s="721"/>
      <c r="H39" s="721"/>
      <c r="I39" s="721"/>
      <c r="J39" s="722"/>
      <c r="K39" s="717"/>
      <c r="L39" s="716" t="s">
        <v>1795</v>
      </c>
      <c r="M39" s="717"/>
      <c r="N39" s="723"/>
    </row>
    <row r="40" spans="1:15">
      <c r="A40" s="724" t="s">
        <v>1782</v>
      </c>
      <c r="B40" s="725"/>
      <c r="C40" s="726"/>
      <c r="D40" s="726"/>
      <c r="E40" s="727"/>
      <c r="F40" s="728" t="s">
        <v>7</v>
      </c>
      <c r="G40" s="728"/>
      <c r="H40" s="728" t="s">
        <v>1783</v>
      </c>
      <c r="I40" s="728"/>
      <c r="J40" s="728" t="s">
        <v>114</v>
      </c>
      <c r="K40" s="724"/>
      <c r="L40" s="724" t="s">
        <v>205</v>
      </c>
      <c r="M40" s="725"/>
      <c r="N40" s="729"/>
    </row>
    <row r="41" spans="1:15">
      <c r="A41" s="730" t="s">
        <v>1784</v>
      </c>
      <c r="B41" s="1448" t="s">
        <v>11</v>
      </c>
      <c r="C41" s="731"/>
      <c r="D41" s="1450" t="s">
        <v>13</v>
      </c>
      <c r="E41" s="1451"/>
      <c r="F41" s="732"/>
      <c r="G41" s="1454" t="s">
        <v>1785</v>
      </c>
      <c r="H41" s="1455"/>
      <c r="I41" s="1455"/>
      <c r="J41" s="1455"/>
      <c r="K41" s="1455"/>
      <c r="L41" s="1455"/>
      <c r="M41" s="1455"/>
      <c r="N41" s="1456"/>
    </row>
    <row r="42" spans="1:15">
      <c r="A42" s="733" t="s">
        <v>1786</v>
      </c>
      <c r="B42" s="1449"/>
      <c r="C42" s="734" t="s">
        <v>12</v>
      </c>
      <c r="D42" s="1452"/>
      <c r="E42" s="1453"/>
      <c r="F42" s="735" t="s">
        <v>14</v>
      </c>
      <c r="G42" s="1454" t="s">
        <v>16</v>
      </c>
      <c r="H42" s="1456"/>
      <c r="I42" s="1454" t="s">
        <v>17</v>
      </c>
      <c r="J42" s="1456"/>
      <c r="K42" s="1454" t="s">
        <v>18</v>
      </c>
      <c r="L42" s="1456"/>
      <c r="M42" s="1454" t="s">
        <v>1787</v>
      </c>
      <c r="N42" s="1456"/>
    </row>
    <row r="43" spans="1:15">
      <c r="A43" s="736"/>
      <c r="B43" s="1449"/>
      <c r="C43" s="734"/>
      <c r="D43" s="1452"/>
      <c r="E43" s="1453"/>
      <c r="F43" s="735"/>
      <c r="G43" s="732" t="s">
        <v>22</v>
      </c>
      <c r="H43" s="732" t="s">
        <v>122</v>
      </c>
      <c r="I43" s="732" t="s">
        <v>766</v>
      </c>
      <c r="J43" s="732" t="s">
        <v>21</v>
      </c>
      <c r="K43" s="737" t="s">
        <v>22</v>
      </c>
      <c r="L43" s="737" t="s">
        <v>21</v>
      </c>
      <c r="M43" s="737" t="s">
        <v>22</v>
      </c>
      <c r="N43" s="737" t="s">
        <v>21</v>
      </c>
    </row>
    <row r="44" spans="1:15">
      <c r="A44" s="738">
        <v>24</v>
      </c>
      <c r="B44" s="739" t="s">
        <v>792</v>
      </c>
      <c r="C44" s="740">
        <v>23</v>
      </c>
      <c r="D44" s="688">
        <f>SUM(G44,I44,K44,M44)</f>
        <v>20</v>
      </c>
      <c r="E44" s="742" t="s">
        <v>51</v>
      </c>
      <c r="F44" s="740">
        <f>D44*C44</f>
        <v>460</v>
      </c>
      <c r="G44" s="743">
        <v>5</v>
      </c>
      <c r="H44" s="740">
        <f>C44*G44</f>
        <v>115</v>
      </c>
      <c r="I44" s="743">
        <v>5</v>
      </c>
      <c r="J44" s="740">
        <f t="shared" ref="J44:J50" si="10">I44*C44</f>
        <v>115</v>
      </c>
      <c r="K44" s="743">
        <v>5</v>
      </c>
      <c r="L44" s="740">
        <f>K44*C44</f>
        <v>115</v>
      </c>
      <c r="M44" s="743">
        <v>5</v>
      </c>
      <c r="N44" s="740">
        <f>M44*C44</f>
        <v>115</v>
      </c>
    </row>
    <row r="45" spans="1:15">
      <c r="A45" s="738">
        <v>25</v>
      </c>
      <c r="B45" s="746" t="s">
        <v>793</v>
      </c>
      <c r="C45" s="740">
        <v>100</v>
      </c>
      <c r="D45" s="688">
        <f t="shared" ref="D45:D105" si="11">SUM(G45,I45,K45,M45)</f>
        <v>20</v>
      </c>
      <c r="E45" s="742" t="s">
        <v>57</v>
      </c>
      <c r="F45" s="740">
        <f t="shared" ref="F45:F105" si="12">D45*C45</f>
        <v>2000</v>
      </c>
      <c r="G45" s="743">
        <v>5</v>
      </c>
      <c r="H45" s="740">
        <f t="shared" ref="H45:H79" si="13">C45*G45</f>
        <v>500</v>
      </c>
      <c r="I45" s="743">
        <v>5</v>
      </c>
      <c r="J45" s="740">
        <f t="shared" si="10"/>
        <v>500</v>
      </c>
      <c r="K45" s="743">
        <v>5</v>
      </c>
      <c r="L45" s="740">
        <f>K45*C45</f>
        <v>500</v>
      </c>
      <c r="M45" s="743">
        <v>5</v>
      </c>
      <c r="N45" s="740">
        <f t="shared" ref="N45:N47" si="14">M45*C45</f>
        <v>500</v>
      </c>
    </row>
    <row r="46" spans="1:15">
      <c r="A46" s="738">
        <v>26</v>
      </c>
      <c r="B46" s="746" t="s">
        <v>794</v>
      </c>
      <c r="C46" s="740">
        <v>100</v>
      </c>
      <c r="D46" s="688">
        <f t="shared" si="11"/>
        <v>20</v>
      </c>
      <c r="E46" s="742" t="s">
        <v>57</v>
      </c>
      <c r="F46" s="740">
        <f t="shared" si="12"/>
        <v>2000</v>
      </c>
      <c r="G46" s="743">
        <v>5</v>
      </c>
      <c r="H46" s="740">
        <f t="shared" si="13"/>
        <v>500</v>
      </c>
      <c r="I46" s="743">
        <v>5</v>
      </c>
      <c r="J46" s="740">
        <f t="shared" si="10"/>
        <v>500</v>
      </c>
      <c r="K46" s="743">
        <v>5</v>
      </c>
      <c r="L46" s="740">
        <f>K46*C46</f>
        <v>500</v>
      </c>
      <c r="M46" s="743">
        <v>5</v>
      </c>
      <c r="N46" s="740">
        <f t="shared" si="14"/>
        <v>500</v>
      </c>
    </row>
    <row r="47" spans="1:15">
      <c r="A47" s="738">
        <v>27</v>
      </c>
      <c r="B47" s="746" t="s">
        <v>795</v>
      </c>
      <c r="C47" s="740">
        <v>32</v>
      </c>
      <c r="D47" s="688">
        <f t="shared" si="11"/>
        <v>20</v>
      </c>
      <c r="E47" s="742" t="s">
        <v>57</v>
      </c>
      <c r="F47" s="740">
        <f t="shared" si="12"/>
        <v>640</v>
      </c>
      <c r="G47" s="743">
        <v>5</v>
      </c>
      <c r="H47" s="740">
        <f t="shared" si="13"/>
        <v>160</v>
      </c>
      <c r="I47" s="743">
        <v>5</v>
      </c>
      <c r="J47" s="740">
        <f t="shared" si="10"/>
        <v>160</v>
      </c>
      <c r="K47" s="743">
        <v>5</v>
      </c>
      <c r="L47" s="740">
        <f>K47*C47</f>
        <v>160</v>
      </c>
      <c r="M47" s="743">
        <v>5</v>
      </c>
      <c r="N47" s="740">
        <f t="shared" si="14"/>
        <v>160</v>
      </c>
    </row>
    <row r="48" spans="1:15">
      <c r="A48" s="738">
        <v>28</v>
      </c>
      <c r="B48" s="746" t="s">
        <v>796</v>
      </c>
      <c r="C48" s="740">
        <v>8</v>
      </c>
      <c r="D48" s="688">
        <f t="shared" si="11"/>
        <v>10</v>
      </c>
      <c r="E48" s="742" t="s">
        <v>54</v>
      </c>
      <c r="F48" s="740">
        <f t="shared" si="12"/>
        <v>80</v>
      </c>
      <c r="G48" s="743"/>
      <c r="H48" s="740">
        <f t="shared" si="13"/>
        <v>0</v>
      </c>
      <c r="I48" s="743">
        <v>5</v>
      </c>
      <c r="J48" s="740">
        <f t="shared" si="10"/>
        <v>40</v>
      </c>
      <c r="K48" s="743">
        <v>5</v>
      </c>
      <c r="L48" s="740">
        <f>K48*C48</f>
        <v>40</v>
      </c>
      <c r="M48" s="743"/>
      <c r="N48" s="740"/>
    </row>
    <row r="49" spans="1:14">
      <c r="A49" s="738">
        <v>29</v>
      </c>
      <c r="B49" s="746" t="s">
        <v>797</v>
      </c>
      <c r="C49" s="740">
        <v>185</v>
      </c>
      <c r="D49" s="688">
        <f t="shared" si="11"/>
        <v>6</v>
      </c>
      <c r="E49" s="742" t="s">
        <v>191</v>
      </c>
      <c r="F49" s="740">
        <f t="shared" si="12"/>
        <v>1110</v>
      </c>
      <c r="G49" s="743"/>
      <c r="H49" s="740">
        <f t="shared" si="13"/>
        <v>0</v>
      </c>
      <c r="I49" s="743">
        <v>3</v>
      </c>
      <c r="J49" s="740">
        <f t="shared" si="10"/>
        <v>555</v>
      </c>
      <c r="K49" s="743"/>
      <c r="L49" s="740"/>
      <c r="M49" s="743">
        <v>3</v>
      </c>
      <c r="N49" s="740">
        <f>M49*C49</f>
        <v>555</v>
      </c>
    </row>
    <row r="50" spans="1:14">
      <c r="A50" s="738">
        <v>30</v>
      </c>
      <c r="B50" s="739" t="s">
        <v>182</v>
      </c>
      <c r="C50" s="740">
        <v>30</v>
      </c>
      <c r="D50" s="688">
        <f t="shared" si="11"/>
        <v>4</v>
      </c>
      <c r="E50" s="742" t="s">
        <v>191</v>
      </c>
      <c r="F50" s="740">
        <f t="shared" si="12"/>
        <v>120</v>
      </c>
      <c r="G50" s="743"/>
      <c r="H50" s="740">
        <f t="shared" si="13"/>
        <v>0</v>
      </c>
      <c r="I50" s="743">
        <v>2</v>
      </c>
      <c r="J50" s="740">
        <f t="shared" si="10"/>
        <v>60</v>
      </c>
      <c r="K50" s="743"/>
      <c r="L50" s="740"/>
      <c r="M50" s="743">
        <v>2</v>
      </c>
      <c r="N50" s="740">
        <f>M50*C50</f>
        <v>60</v>
      </c>
    </row>
    <row r="51" spans="1:14">
      <c r="A51" s="738">
        <v>31</v>
      </c>
      <c r="B51" s="739" t="s">
        <v>798</v>
      </c>
      <c r="C51" s="740">
        <v>186</v>
      </c>
      <c r="D51" s="688">
        <f t="shared" si="11"/>
        <v>10</v>
      </c>
      <c r="E51" s="742" t="s">
        <v>649</v>
      </c>
      <c r="F51" s="740">
        <f t="shared" si="12"/>
        <v>1860</v>
      </c>
      <c r="G51" s="743">
        <v>5</v>
      </c>
      <c r="H51" s="740">
        <f t="shared" si="13"/>
        <v>930</v>
      </c>
      <c r="I51" s="743"/>
      <c r="J51" s="740"/>
      <c r="K51" s="743">
        <v>5</v>
      </c>
      <c r="L51" s="740">
        <f>K51*C51</f>
        <v>930</v>
      </c>
      <c r="M51" s="743"/>
      <c r="N51" s="740"/>
    </row>
    <row r="52" spans="1:14">
      <c r="A52" s="738">
        <v>32</v>
      </c>
      <c r="B52" s="739" t="s">
        <v>799</v>
      </c>
      <c r="C52" s="740">
        <v>34</v>
      </c>
      <c r="D52" s="688">
        <f t="shared" si="11"/>
        <v>2</v>
      </c>
      <c r="E52" s="742" t="s">
        <v>191</v>
      </c>
      <c r="F52" s="740">
        <f t="shared" si="12"/>
        <v>68</v>
      </c>
      <c r="G52" s="743">
        <v>2</v>
      </c>
      <c r="H52" s="740">
        <f t="shared" si="13"/>
        <v>68</v>
      </c>
      <c r="I52" s="743"/>
      <c r="J52" s="740"/>
      <c r="K52" s="743"/>
      <c r="L52" s="740"/>
      <c r="M52" s="743"/>
      <c r="N52" s="740"/>
    </row>
    <row r="53" spans="1:14">
      <c r="A53" s="738">
        <v>33</v>
      </c>
      <c r="B53" s="739" t="s">
        <v>461</v>
      </c>
      <c r="C53" s="740">
        <v>5000</v>
      </c>
      <c r="D53" s="688">
        <f t="shared" si="11"/>
        <v>1</v>
      </c>
      <c r="E53" s="742" t="s">
        <v>36</v>
      </c>
      <c r="F53" s="740">
        <f t="shared" si="12"/>
        <v>5000</v>
      </c>
      <c r="G53" s="743">
        <v>1</v>
      </c>
      <c r="H53" s="740">
        <f t="shared" si="13"/>
        <v>5000</v>
      </c>
      <c r="I53" s="743"/>
      <c r="J53" s="740"/>
      <c r="K53" s="743"/>
      <c r="L53" s="740"/>
      <c r="M53" s="743"/>
      <c r="N53" s="740"/>
    </row>
    <row r="54" spans="1:14">
      <c r="A54" s="738">
        <v>34</v>
      </c>
      <c r="B54" s="739" t="s">
        <v>697</v>
      </c>
      <c r="C54" s="740">
        <v>3500</v>
      </c>
      <c r="D54" s="688">
        <f t="shared" si="11"/>
        <v>3</v>
      </c>
      <c r="E54" s="742" t="s">
        <v>191</v>
      </c>
      <c r="F54" s="740">
        <f t="shared" si="12"/>
        <v>10500</v>
      </c>
      <c r="G54" s="683">
        <v>3</v>
      </c>
      <c r="H54" s="745">
        <f t="shared" si="13"/>
        <v>10500</v>
      </c>
      <c r="I54" s="683"/>
      <c r="J54" s="740"/>
      <c r="K54" s="683"/>
      <c r="L54" s="740"/>
      <c r="M54" s="683"/>
      <c r="N54" s="745"/>
    </row>
    <row r="55" spans="1:14">
      <c r="A55" s="738">
        <v>35</v>
      </c>
      <c r="B55" s="753" t="s">
        <v>800</v>
      </c>
      <c r="C55" s="740">
        <v>185</v>
      </c>
      <c r="D55" s="688">
        <f t="shared" si="11"/>
        <v>40</v>
      </c>
      <c r="E55" s="742" t="s">
        <v>43</v>
      </c>
      <c r="F55" s="740">
        <f t="shared" si="12"/>
        <v>7400</v>
      </c>
      <c r="G55" s="683">
        <v>10</v>
      </c>
      <c r="H55" s="745">
        <f t="shared" si="13"/>
        <v>1850</v>
      </c>
      <c r="I55" s="683">
        <v>10</v>
      </c>
      <c r="J55" s="740">
        <f t="shared" ref="J55:J62" si="15">I55*C55</f>
        <v>1850</v>
      </c>
      <c r="K55" s="683">
        <v>10</v>
      </c>
      <c r="L55" s="745">
        <f t="shared" ref="L55:L62" si="16">K55*C55</f>
        <v>1850</v>
      </c>
      <c r="M55" s="683">
        <v>10</v>
      </c>
      <c r="N55" s="745">
        <f t="shared" ref="N55:N62" si="17">M55*C55</f>
        <v>1850</v>
      </c>
    </row>
    <row r="56" spans="1:14">
      <c r="A56" s="738">
        <v>36</v>
      </c>
      <c r="B56" s="753" t="s">
        <v>801</v>
      </c>
      <c r="C56" s="745">
        <v>220</v>
      </c>
      <c r="D56" s="688">
        <f t="shared" si="11"/>
        <v>70</v>
      </c>
      <c r="E56" s="742" t="s">
        <v>43</v>
      </c>
      <c r="F56" s="740">
        <f t="shared" si="12"/>
        <v>15400</v>
      </c>
      <c r="G56" s="683">
        <v>20</v>
      </c>
      <c r="H56" s="745">
        <f t="shared" si="13"/>
        <v>4400</v>
      </c>
      <c r="I56" s="683">
        <v>20</v>
      </c>
      <c r="J56" s="740">
        <f t="shared" si="15"/>
        <v>4400</v>
      </c>
      <c r="K56" s="683">
        <v>10</v>
      </c>
      <c r="L56" s="740">
        <f t="shared" si="16"/>
        <v>2200</v>
      </c>
      <c r="M56" s="683">
        <v>20</v>
      </c>
      <c r="N56" s="745">
        <f t="shared" si="17"/>
        <v>4400</v>
      </c>
    </row>
    <row r="57" spans="1:14">
      <c r="A57" s="738">
        <v>37</v>
      </c>
      <c r="B57" s="753" t="s">
        <v>802</v>
      </c>
      <c r="C57" s="745">
        <v>200</v>
      </c>
      <c r="D57" s="688">
        <f t="shared" si="11"/>
        <v>40</v>
      </c>
      <c r="E57" s="742" t="s">
        <v>43</v>
      </c>
      <c r="F57" s="740">
        <f t="shared" si="12"/>
        <v>8000</v>
      </c>
      <c r="G57" s="683">
        <v>10</v>
      </c>
      <c r="H57" s="745">
        <f t="shared" si="13"/>
        <v>2000</v>
      </c>
      <c r="I57" s="683">
        <v>10</v>
      </c>
      <c r="J57" s="740">
        <f t="shared" si="15"/>
        <v>2000</v>
      </c>
      <c r="K57" s="683">
        <v>10</v>
      </c>
      <c r="L57" s="740">
        <f t="shared" si="16"/>
        <v>2000</v>
      </c>
      <c r="M57" s="683">
        <v>10</v>
      </c>
      <c r="N57" s="745">
        <f t="shared" si="17"/>
        <v>2000</v>
      </c>
    </row>
    <row r="58" spans="1:14">
      <c r="A58" s="738">
        <v>38</v>
      </c>
      <c r="B58" s="753" t="s">
        <v>803</v>
      </c>
      <c r="C58" s="745">
        <v>65</v>
      </c>
      <c r="D58" s="688">
        <f t="shared" si="11"/>
        <v>8</v>
      </c>
      <c r="E58" s="742" t="s">
        <v>51</v>
      </c>
      <c r="F58" s="740">
        <f t="shared" si="12"/>
        <v>520</v>
      </c>
      <c r="G58" s="683">
        <v>2</v>
      </c>
      <c r="H58" s="745">
        <f t="shared" si="13"/>
        <v>130</v>
      </c>
      <c r="I58" s="683">
        <v>2</v>
      </c>
      <c r="J58" s="745">
        <f t="shared" si="15"/>
        <v>130</v>
      </c>
      <c r="K58" s="683">
        <v>2</v>
      </c>
      <c r="L58" s="745">
        <f t="shared" si="16"/>
        <v>130</v>
      </c>
      <c r="M58" s="683">
        <v>2</v>
      </c>
      <c r="N58" s="745">
        <f t="shared" si="17"/>
        <v>130</v>
      </c>
    </row>
    <row r="59" spans="1:14">
      <c r="A59" s="738">
        <v>39</v>
      </c>
      <c r="B59" s="753" t="s">
        <v>223</v>
      </c>
      <c r="C59" s="745">
        <v>155</v>
      </c>
      <c r="D59" s="688">
        <f t="shared" si="11"/>
        <v>40</v>
      </c>
      <c r="E59" s="742" t="s">
        <v>61</v>
      </c>
      <c r="F59" s="740">
        <f t="shared" si="12"/>
        <v>6200</v>
      </c>
      <c r="G59" s="683">
        <v>10</v>
      </c>
      <c r="H59" s="745">
        <f t="shared" si="13"/>
        <v>1550</v>
      </c>
      <c r="I59" s="683">
        <v>10</v>
      </c>
      <c r="J59" s="745">
        <f t="shared" si="15"/>
        <v>1550</v>
      </c>
      <c r="K59" s="683">
        <v>10</v>
      </c>
      <c r="L59" s="745">
        <f t="shared" si="16"/>
        <v>1550</v>
      </c>
      <c r="M59" s="683">
        <v>10</v>
      </c>
      <c r="N59" s="745">
        <f t="shared" si="17"/>
        <v>1550</v>
      </c>
    </row>
    <row r="60" spans="1:14">
      <c r="A60" s="738">
        <v>40</v>
      </c>
      <c r="B60" s="753" t="s">
        <v>225</v>
      </c>
      <c r="C60" s="745">
        <v>154</v>
      </c>
      <c r="D60" s="688">
        <f t="shared" si="11"/>
        <v>40</v>
      </c>
      <c r="E60" s="742" t="s">
        <v>61</v>
      </c>
      <c r="F60" s="740">
        <f t="shared" si="12"/>
        <v>6160</v>
      </c>
      <c r="G60" s="683">
        <v>10</v>
      </c>
      <c r="H60" s="745">
        <f t="shared" si="13"/>
        <v>1540</v>
      </c>
      <c r="I60" s="683">
        <v>10</v>
      </c>
      <c r="J60" s="745">
        <f t="shared" si="15"/>
        <v>1540</v>
      </c>
      <c r="K60" s="683">
        <v>10</v>
      </c>
      <c r="L60" s="740">
        <f t="shared" si="16"/>
        <v>1540</v>
      </c>
      <c r="M60" s="683">
        <v>10</v>
      </c>
      <c r="N60" s="745">
        <f t="shared" si="17"/>
        <v>1540</v>
      </c>
    </row>
    <row r="61" spans="1:14" ht="14.25" customHeight="1">
      <c r="A61" s="754">
        <v>41</v>
      </c>
      <c r="B61" s="753" t="s">
        <v>804</v>
      </c>
      <c r="C61" s="745">
        <v>149</v>
      </c>
      <c r="D61" s="688">
        <f t="shared" si="11"/>
        <v>40</v>
      </c>
      <c r="E61" s="742" t="s">
        <v>61</v>
      </c>
      <c r="F61" s="740">
        <f t="shared" si="12"/>
        <v>5960</v>
      </c>
      <c r="G61" s="683">
        <v>10</v>
      </c>
      <c r="H61" s="745">
        <f t="shared" si="13"/>
        <v>1490</v>
      </c>
      <c r="I61" s="683">
        <v>10</v>
      </c>
      <c r="J61" s="745">
        <f t="shared" si="15"/>
        <v>1490</v>
      </c>
      <c r="K61" s="683">
        <v>10</v>
      </c>
      <c r="L61" s="740">
        <f t="shared" si="16"/>
        <v>1490</v>
      </c>
      <c r="M61" s="683">
        <v>10</v>
      </c>
      <c r="N61" s="745">
        <f t="shared" si="17"/>
        <v>1490</v>
      </c>
    </row>
    <row r="62" spans="1:14" ht="17.25" customHeight="1">
      <c r="A62" s="754">
        <v>42</v>
      </c>
      <c r="B62" s="753" t="s">
        <v>237</v>
      </c>
      <c r="C62" s="745">
        <v>121</v>
      </c>
      <c r="D62" s="688">
        <f t="shared" si="11"/>
        <v>26</v>
      </c>
      <c r="E62" s="742" t="s">
        <v>128</v>
      </c>
      <c r="F62" s="740">
        <f t="shared" si="12"/>
        <v>3146</v>
      </c>
      <c r="G62" s="683">
        <v>10</v>
      </c>
      <c r="H62" s="745">
        <f t="shared" si="13"/>
        <v>1210</v>
      </c>
      <c r="I62" s="683">
        <v>3</v>
      </c>
      <c r="J62" s="745">
        <f t="shared" si="15"/>
        <v>363</v>
      </c>
      <c r="K62" s="683">
        <v>3</v>
      </c>
      <c r="L62" s="745">
        <f t="shared" si="16"/>
        <v>363</v>
      </c>
      <c r="M62" s="683">
        <v>10</v>
      </c>
      <c r="N62" s="745">
        <f t="shared" si="17"/>
        <v>1210</v>
      </c>
    </row>
    <row r="63" spans="1:14" ht="18" customHeight="1">
      <c r="A63" s="754">
        <v>43</v>
      </c>
      <c r="B63" s="753" t="s">
        <v>805</v>
      </c>
      <c r="C63" s="745">
        <v>2500</v>
      </c>
      <c r="D63" s="688">
        <f t="shared" si="11"/>
        <v>3</v>
      </c>
      <c r="E63" s="742" t="s">
        <v>36</v>
      </c>
      <c r="F63" s="740">
        <f t="shared" si="12"/>
        <v>7500</v>
      </c>
      <c r="G63" s="683">
        <v>3</v>
      </c>
      <c r="H63" s="745">
        <f t="shared" si="13"/>
        <v>7500</v>
      </c>
      <c r="I63" s="683"/>
      <c r="J63" s="745"/>
      <c r="K63" s="683"/>
      <c r="L63" s="745"/>
      <c r="M63" s="683"/>
      <c r="N63" s="745"/>
    </row>
    <row r="64" spans="1:14" ht="17.25" customHeight="1">
      <c r="A64" s="754">
        <v>44</v>
      </c>
      <c r="B64" s="739" t="s">
        <v>806</v>
      </c>
      <c r="C64" s="745">
        <v>50</v>
      </c>
      <c r="D64" s="688">
        <f t="shared" si="11"/>
        <v>5</v>
      </c>
      <c r="E64" s="742" t="s">
        <v>807</v>
      </c>
      <c r="F64" s="740">
        <f t="shared" si="12"/>
        <v>250</v>
      </c>
      <c r="G64" s="683">
        <v>5</v>
      </c>
      <c r="H64" s="745">
        <f t="shared" si="13"/>
        <v>250</v>
      </c>
      <c r="I64" s="683"/>
      <c r="J64" s="745"/>
      <c r="K64" s="683"/>
      <c r="L64" s="745"/>
      <c r="M64" s="683"/>
      <c r="N64" s="745"/>
    </row>
    <row r="65" spans="1:14">
      <c r="A65" s="754">
        <v>45</v>
      </c>
      <c r="B65" s="739" t="s">
        <v>227</v>
      </c>
      <c r="C65" s="745">
        <v>10</v>
      </c>
      <c r="D65" s="688">
        <f t="shared" si="11"/>
        <v>40</v>
      </c>
      <c r="E65" s="742" t="s">
        <v>128</v>
      </c>
      <c r="F65" s="740">
        <f t="shared" si="12"/>
        <v>400</v>
      </c>
      <c r="G65" s="683">
        <v>10</v>
      </c>
      <c r="H65" s="745">
        <f t="shared" si="13"/>
        <v>100</v>
      </c>
      <c r="I65" s="683">
        <v>10</v>
      </c>
      <c r="J65" s="745">
        <f>I65*C65</f>
        <v>100</v>
      </c>
      <c r="K65" s="683">
        <v>10</v>
      </c>
      <c r="L65" s="745">
        <f>K65*C65</f>
        <v>100</v>
      </c>
      <c r="M65" s="683">
        <v>10</v>
      </c>
      <c r="N65" s="745">
        <f>M65*C65</f>
        <v>100</v>
      </c>
    </row>
    <row r="66" spans="1:14">
      <c r="A66" s="738">
        <v>46</v>
      </c>
      <c r="B66" s="739" t="s">
        <v>808</v>
      </c>
      <c r="C66" s="745">
        <v>60</v>
      </c>
      <c r="D66" s="688">
        <f t="shared" si="11"/>
        <v>60</v>
      </c>
      <c r="E66" s="755" t="s">
        <v>128</v>
      </c>
      <c r="F66" s="740">
        <f t="shared" si="12"/>
        <v>3600</v>
      </c>
      <c r="G66" s="683">
        <v>15</v>
      </c>
      <c r="H66" s="745">
        <f t="shared" si="13"/>
        <v>900</v>
      </c>
      <c r="I66" s="683">
        <v>15</v>
      </c>
      <c r="J66" s="745">
        <f>I66*C66</f>
        <v>900</v>
      </c>
      <c r="K66" s="683">
        <v>15</v>
      </c>
      <c r="L66" s="745">
        <f>K66*C66</f>
        <v>900</v>
      </c>
      <c r="M66" s="683">
        <v>15</v>
      </c>
      <c r="N66" s="745">
        <f>M66*C66</f>
        <v>900</v>
      </c>
    </row>
    <row r="67" spans="1:14">
      <c r="A67" s="738">
        <v>47</v>
      </c>
      <c r="B67" s="739" t="s">
        <v>809</v>
      </c>
      <c r="C67" s="745">
        <v>50</v>
      </c>
      <c r="D67" s="688">
        <f t="shared" si="11"/>
        <v>4</v>
      </c>
      <c r="E67" s="755" t="s">
        <v>128</v>
      </c>
      <c r="F67" s="740">
        <f t="shared" si="12"/>
        <v>200</v>
      </c>
      <c r="G67" s="683">
        <v>2</v>
      </c>
      <c r="H67" s="745">
        <f t="shared" si="13"/>
        <v>100</v>
      </c>
      <c r="I67" s="683"/>
      <c r="J67" s="745"/>
      <c r="K67" s="683">
        <v>2</v>
      </c>
      <c r="L67" s="745">
        <f>K67*C67</f>
        <v>100</v>
      </c>
      <c r="M67" s="683"/>
      <c r="N67" s="745"/>
    </row>
    <row r="68" spans="1:14">
      <c r="A68" s="738">
        <v>48</v>
      </c>
      <c r="B68" s="739" t="s">
        <v>1796</v>
      </c>
      <c r="C68" s="745">
        <v>300</v>
      </c>
      <c r="D68" s="688">
        <f t="shared" si="11"/>
        <v>1</v>
      </c>
      <c r="E68" s="755" t="s">
        <v>128</v>
      </c>
      <c r="F68" s="740">
        <f t="shared" si="12"/>
        <v>300</v>
      </c>
      <c r="G68" s="683">
        <v>1</v>
      </c>
      <c r="H68" s="745">
        <f t="shared" si="13"/>
        <v>300</v>
      </c>
      <c r="I68" s="683"/>
      <c r="J68" s="745"/>
      <c r="K68" s="683"/>
      <c r="L68" s="745"/>
      <c r="M68" s="683"/>
      <c r="N68" s="745"/>
    </row>
    <row r="69" spans="1:14">
      <c r="A69" s="738">
        <v>49</v>
      </c>
      <c r="B69" s="739" t="s">
        <v>1797</v>
      </c>
      <c r="C69" s="745">
        <v>200</v>
      </c>
      <c r="D69" s="688">
        <f t="shared" si="11"/>
        <v>1</v>
      </c>
      <c r="E69" s="755" t="s">
        <v>51</v>
      </c>
      <c r="F69" s="740">
        <f t="shared" si="12"/>
        <v>200</v>
      </c>
      <c r="G69" s="683">
        <v>1</v>
      </c>
      <c r="H69" s="745">
        <f t="shared" si="13"/>
        <v>200</v>
      </c>
      <c r="I69" s="683"/>
      <c r="J69" s="745"/>
      <c r="K69" s="683"/>
      <c r="L69" s="745"/>
      <c r="M69" s="683"/>
      <c r="N69" s="745"/>
    </row>
    <row r="70" spans="1:14">
      <c r="A70" s="738">
        <v>50</v>
      </c>
      <c r="B70" s="739" t="s">
        <v>672</v>
      </c>
      <c r="C70" s="745">
        <v>166</v>
      </c>
      <c r="D70" s="688">
        <f t="shared" si="11"/>
        <v>3</v>
      </c>
      <c r="E70" s="755" t="s">
        <v>128</v>
      </c>
      <c r="F70" s="740">
        <f t="shared" si="12"/>
        <v>498</v>
      </c>
      <c r="G70" s="683">
        <v>3</v>
      </c>
      <c r="H70" s="745">
        <f t="shared" si="13"/>
        <v>498</v>
      </c>
      <c r="I70" s="683"/>
      <c r="J70" s="745"/>
      <c r="K70" s="683"/>
      <c r="L70" s="745"/>
      <c r="M70" s="683"/>
      <c r="N70" s="745"/>
    </row>
    <row r="71" spans="1:14">
      <c r="A71" s="738">
        <v>51</v>
      </c>
      <c r="B71" s="739" t="s">
        <v>1798</v>
      </c>
      <c r="C71" s="745">
        <v>7000</v>
      </c>
      <c r="D71" s="688">
        <f t="shared" si="11"/>
        <v>1</v>
      </c>
      <c r="E71" s="755" t="s">
        <v>128</v>
      </c>
      <c r="F71" s="740">
        <f t="shared" si="12"/>
        <v>7000</v>
      </c>
      <c r="G71" s="683">
        <v>1</v>
      </c>
      <c r="H71" s="745">
        <f t="shared" si="13"/>
        <v>7000</v>
      </c>
      <c r="I71" s="683"/>
      <c r="J71" s="745"/>
      <c r="K71" s="683"/>
      <c r="L71" s="745"/>
      <c r="M71" s="683"/>
      <c r="N71" s="745"/>
    </row>
    <row r="72" spans="1:14">
      <c r="A72" s="738">
        <v>52</v>
      </c>
      <c r="B72" s="739" t="s">
        <v>430</v>
      </c>
      <c r="C72" s="745">
        <v>1866</v>
      </c>
      <c r="D72" s="688">
        <f t="shared" si="11"/>
        <v>6</v>
      </c>
      <c r="E72" s="755" t="s">
        <v>57</v>
      </c>
      <c r="F72" s="740">
        <f t="shared" si="12"/>
        <v>11196</v>
      </c>
      <c r="G72" s="683">
        <v>3</v>
      </c>
      <c r="H72" s="745">
        <f t="shared" si="13"/>
        <v>5598</v>
      </c>
      <c r="I72" s="683"/>
      <c r="J72" s="745"/>
      <c r="K72" s="683"/>
      <c r="L72" s="745"/>
      <c r="M72" s="683">
        <v>3</v>
      </c>
      <c r="N72" s="745">
        <f>M72*C72</f>
        <v>5598</v>
      </c>
    </row>
    <row r="73" spans="1:14">
      <c r="A73" s="738">
        <v>53</v>
      </c>
      <c r="B73" s="739" t="s">
        <v>813</v>
      </c>
      <c r="C73" s="745">
        <v>1500</v>
      </c>
      <c r="D73" s="688">
        <f t="shared" si="11"/>
        <v>6</v>
      </c>
      <c r="E73" s="755" t="s">
        <v>128</v>
      </c>
      <c r="F73" s="740">
        <f t="shared" si="12"/>
        <v>9000</v>
      </c>
      <c r="G73" s="683">
        <v>3</v>
      </c>
      <c r="H73" s="745">
        <f t="shared" si="13"/>
        <v>4500</v>
      </c>
      <c r="I73" s="683"/>
      <c r="J73" s="745"/>
      <c r="K73" s="683"/>
      <c r="L73" s="745"/>
      <c r="M73" s="683">
        <v>3</v>
      </c>
      <c r="N73" s="745">
        <f>M73*C73</f>
        <v>4500</v>
      </c>
    </row>
    <row r="74" spans="1:14">
      <c r="A74" s="738">
        <v>54</v>
      </c>
      <c r="B74" s="739" t="s">
        <v>1799</v>
      </c>
      <c r="C74" s="745">
        <v>85</v>
      </c>
      <c r="D74" s="688">
        <f t="shared" si="11"/>
        <v>10</v>
      </c>
      <c r="E74" s="755" t="s">
        <v>128</v>
      </c>
      <c r="F74" s="740">
        <f t="shared" si="12"/>
        <v>850</v>
      </c>
      <c r="G74" s="683">
        <v>5</v>
      </c>
      <c r="H74" s="745">
        <f t="shared" si="13"/>
        <v>425</v>
      </c>
      <c r="I74" s="683"/>
      <c r="J74" s="745"/>
      <c r="K74" s="683"/>
      <c r="L74" s="745"/>
      <c r="M74" s="683">
        <v>5</v>
      </c>
      <c r="N74" s="745">
        <f>M74*C74</f>
        <v>425</v>
      </c>
    </row>
    <row r="75" spans="1:14">
      <c r="A75" s="738">
        <v>55</v>
      </c>
      <c r="B75" s="739" t="s">
        <v>1800</v>
      </c>
      <c r="C75" s="745">
        <v>13</v>
      </c>
      <c r="D75" s="688">
        <f t="shared" si="11"/>
        <v>20</v>
      </c>
      <c r="E75" s="755" t="s">
        <v>128</v>
      </c>
      <c r="F75" s="740">
        <f t="shared" si="12"/>
        <v>260</v>
      </c>
      <c r="G75" s="683">
        <v>5</v>
      </c>
      <c r="H75" s="745">
        <f t="shared" si="13"/>
        <v>65</v>
      </c>
      <c r="I75" s="683">
        <v>5</v>
      </c>
      <c r="J75" s="745">
        <f>I75*C75</f>
        <v>65</v>
      </c>
      <c r="K75" s="683">
        <v>5</v>
      </c>
      <c r="L75" s="745">
        <f>K75*C75</f>
        <v>65</v>
      </c>
      <c r="M75" s="683">
        <v>5</v>
      </c>
      <c r="N75" s="745">
        <f>M75*C75</f>
        <v>65</v>
      </c>
    </row>
    <row r="76" spans="1:14">
      <c r="A76" s="738">
        <v>56</v>
      </c>
      <c r="B76" s="739" t="s">
        <v>1801</v>
      </c>
      <c r="C76" s="745">
        <v>800</v>
      </c>
      <c r="D76" s="688">
        <f t="shared" si="11"/>
        <v>4</v>
      </c>
      <c r="E76" s="755" t="s">
        <v>128</v>
      </c>
      <c r="F76" s="740">
        <f t="shared" si="12"/>
        <v>3200</v>
      </c>
      <c r="G76" s="683">
        <v>2</v>
      </c>
      <c r="H76" s="745">
        <f t="shared" si="13"/>
        <v>1600</v>
      </c>
      <c r="I76" s="683">
        <v>2</v>
      </c>
      <c r="J76" s="745">
        <f>I76*C76</f>
        <v>1600</v>
      </c>
      <c r="K76" s="683"/>
      <c r="L76" s="745"/>
      <c r="M76" s="683"/>
      <c r="N76" s="745"/>
    </row>
    <row r="77" spans="1:14">
      <c r="A77" s="738">
        <v>57</v>
      </c>
      <c r="B77" s="739" t="s">
        <v>271</v>
      </c>
      <c r="C77" s="745">
        <v>23.5</v>
      </c>
      <c r="D77" s="688">
        <f t="shared" si="11"/>
        <v>8</v>
      </c>
      <c r="E77" s="755" t="s">
        <v>128</v>
      </c>
      <c r="F77" s="740">
        <f t="shared" si="12"/>
        <v>188</v>
      </c>
      <c r="G77" s="683">
        <v>4</v>
      </c>
      <c r="H77" s="745">
        <f t="shared" si="13"/>
        <v>94</v>
      </c>
      <c r="I77" s="683"/>
      <c r="J77" s="745"/>
      <c r="K77" s="683"/>
      <c r="L77" s="745"/>
      <c r="M77" s="683">
        <v>4</v>
      </c>
      <c r="N77" s="745">
        <f>M77*C77</f>
        <v>94</v>
      </c>
    </row>
    <row r="78" spans="1:14">
      <c r="A78" s="738">
        <v>58</v>
      </c>
      <c r="B78" s="739" t="s">
        <v>1802</v>
      </c>
      <c r="C78" s="745">
        <v>5</v>
      </c>
      <c r="D78" s="688">
        <f t="shared" si="11"/>
        <v>20</v>
      </c>
      <c r="E78" s="755" t="s">
        <v>128</v>
      </c>
      <c r="F78" s="740">
        <f t="shared" si="12"/>
        <v>100</v>
      </c>
      <c r="G78" s="683">
        <v>10</v>
      </c>
      <c r="H78" s="745">
        <f t="shared" si="13"/>
        <v>50</v>
      </c>
      <c r="I78" s="683"/>
      <c r="J78" s="745"/>
      <c r="K78" s="683"/>
      <c r="L78" s="745"/>
      <c r="M78" s="683">
        <v>10</v>
      </c>
      <c r="N78" s="745">
        <f>M78*C78</f>
        <v>50</v>
      </c>
    </row>
    <row r="79" spans="1:14">
      <c r="A79" s="738">
        <v>59</v>
      </c>
      <c r="B79" s="739" t="s">
        <v>1803</v>
      </c>
      <c r="C79" s="745">
        <v>40</v>
      </c>
      <c r="D79" s="688">
        <f t="shared" si="11"/>
        <v>10</v>
      </c>
      <c r="E79" s="755" t="s">
        <v>128</v>
      </c>
      <c r="F79" s="740">
        <f t="shared" si="12"/>
        <v>400</v>
      </c>
      <c r="G79" s="683">
        <v>5</v>
      </c>
      <c r="H79" s="745">
        <f t="shared" si="13"/>
        <v>200</v>
      </c>
      <c r="I79" s="683"/>
      <c r="J79" s="745"/>
      <c r="K79" s="683"/>
      <c r="L79" s="745"/>
      <c r="M79" s="683">
        <v>5</v>
      </c>
      <c r="N79" s="745">
        <f>M79*C79</f>
        <v>200</v>
      </c>
    </row>
    <row r="80" spans="1:14">
      <c r="A80" s="738">
        <v>60</v>
      </c>
      <c r="B80" s="739" t="s">
        <v>1804</v>
      </c>
      <c r="C80" s="745">
        <f t="shared" ref="C80:C104" ca="1" si="18">F80/D80</f>
        <v>15000</v>
      </c>
      <c r="D80" s="688">
        <f t="shared" si="11"/>
        <v>2</v>
      </c>
      <c r="E80" s="755" t="s">
        <v>36</v>
      </c>
      <c r="F80" s="740">
        <f t="shared" ca="1" si="12"/>
        <v>460</v>
      </c>
      <c r="G80" s="683">
        <v>2</v>
      </c>
      <c r="H80" s="745">
        <f t="shared" ref="H80:H98" ca="1" si="19">G80*C80</f>
        <v>30000</v>
      </c>
      <c r="I80" s="683"/>
      <c r="J80" s="745"/>
      <c r="K80" s="683"/>
      <c r="L80" s="745"/>
      <c r="M80" s="683"/>
      <c r="N80" s="745"/>
    </row>
    <row r="81" spans="1:14">
      <c r="A81" s="738">
        <v>61</v>
      </c>
      <c r="B81" s="739" t="s">
        <v>1805</v>
      </c>
      <c r="C81" s="745">
        <f t="shared" ca="1" si="18"/>
        <v>150</v>
      </c>
      <c r="D81" s="688">
        <f t="shared" si="11"/>
        <v>10</v>
      </c>
      <c r="E81" s="755" t="s">
        <v>128</v>
      </c>
      <c r="F81" s="740">
        <f t="shared" ca="1" si="12"/>
        <v>460</v>
      </c>
      <c r="G81" s="683">
        <v>5</v>
      </c>
      <c r="H81" s="745">
        <f t="shared" ca="1" si="19"/>
        <v>750</v>
      </c>
      <c r="I81" s="683"/>
      <c r="J81" s="745"/>
      <c r="K81" s="683"/>
      <c r="L81" s="745"/>
      <c r="M81" s="683">
        <v>5</v>
      </c>
      <c r="N81" s="745">
        <f t="shared" ref="N81:N94" ca="1" si="20">M81*C81</f>
        <v>750</v>
      </c>
    </row>
    <row r="82" spans="1:14">
      <c r="A82" s="738">
        <v>62</v>
      </c>
      <c r="B82" s="739" t="s">
        <v>1806</v>
      </c>
      <c r="C82" s="745">
        <f t="shared" ca="1" si="18"/>
        <v>750</v>
      </c>
      <c r="D82" s="688">
        <f t="shared" si="11"/>
        <v>20</v>
      </c>
      <c r="E82" s="755" t="s">
        <v>769</v>
      </c>
      <c r="F82" s="740">
        <f t="shared" ca="1" si="12"/>
        <v>460</v>
      </c>
      <c r="G82" s="683">
        <v>5</v>
      </c>
      <c r="H82" s="745">
        <f t="shared" ca="1" si="19"/>
        <v>3750</v>
      </c>
      <c r="I82" s="683">
        <v>5</v>
      </c>
      <c r="J82" s="745">
        <f ca="1">I82*C82</f>
        <v>3750</v>
      </c>
      <c r="K82" s="683">
        <v>5</v>
      </c>
      <c r="L82" s="745">
        <f ca="1">K82*C82</f>
        <v>3750</v>
      </c>
      <c r="M82" s="683">
        <v>5</v>
      </c>
      <c r="N82" s="745">
        <f t="shared" ca="1" si="20"/>
        <v>3750</v>
      </c>
    </row>
    <row r="83" spans="1:14">
      <c r="A83" s="738">
        <v>63</v>
      </c>
      <c r="B83" s="739" t="s">
        <v>1807</v>
      </c>
      <c r="C83" s="745">
        <f t="shared" ca="1" si="18"/>
        <v>750</v>
      </c>
      <c r="D83" s="688">
        <f t="shared" si="11"/>
        <v>20</v>
      </c>
      <c r="E83" s="755" t="s">
        <v>769</v>
      </c>
      <c r="F83" s="740">
        <f t="shared" ca="1" si="12"/>
        <v>460</v>
      </c>
      <c r="G83" s="683">
        <v>5</v>
      </c>
      <c r="H83" s="745">
        <f t="shared" ca="1" si="19"/>
        <v>3750</v>
      </c>
      <c r="I83" s="683">
        <v>5</v>
      </c>
      <c r="J83" s="745">
        <f ca="1">I83*C83</f>
        <v>3750</v>
      </c>
      <c r="K83" s="683">
        <v>5</v>
      </c>
      <c r="L83" s="745">
        <f t="shared" ref="L83:L84" ca="1" si="21">K83*C83</f>
        <v>3750</v>
      </c>
      <c r="M83" s="683">
        <v>5</v>
      </c>
      <c r="N83" s="745">
        <f t="shared" ca="1" si="20"/>
        <v>3750</v>
      </c>
    </row>
    <row r="84" spans="1:14">
      <c r="A84" s="738">
        <v>64</v>
      </c>
      <c r="B84" s="739" t="s">
        <v>1808</v>
      </c>
      <c r="C84" s="745">
        <f t="shared" ca="1" si="18"/>
        <v>750</v>
      </c>
      <c r="D84" s="688">
        <f t="shared" si="11"/>
        <v>20</v>
      </c>
      <c r="E84" s="755" t="s">
        <v>769</v>
      </c>
      <c r="F84" s="740">
        <f t="shared" ca="1" si="12"/>
        <v>460</v>
      </c>
      <c r="G84" s="683">
        <v>5</v>
      </c>
      <c r="H84" s="745">
        <f t="shared" ca="1" si="19"/>
        <v>3750</v>
      </c>
      <c r="I84" s="683">
        <v>5</v>
      </c>
      <c r="J84" s="745">
        <f ca="1">I84*C84</f>
        <v>3750</v>
      </c>
      <c r="K84" s="683">
        <v>5</v>
      </c>
      <c r="L84" s="745">
        <f t="shared" ca="1" si="21"/>
        <v>3750</v>
      </c>
      <c r="M84" s="683">
        <v>5</v>
      </c>
      <c r="N84" s="745">
        <f t="shared" ca="1" si="20"/>
        <v>3750</v>
      </c>
    </row>
    <row r="85" spans="1:14">
      <c r="A85" s="738">
        <v>65</v>
      </c>
      <c r="B85" s="739" t="s">
        <v>1809</v>
      </c>
      <c r="C85" s="745">
        <f t="shared" ca="1" si="18"/>
        <v>225</v>
      </c>
      <c r="D85" s="688">
        <f t="shared" si="11"/>
        <v>20</v>
      </c>
      <c r="E85" s="755" t="s">
        <v>769</v>
      </c>
      <c r="F85" s="740">
        <f t="shared" ca="1" si="12"/>
        <v>460</v>
      </c>
      <c r="G85" s="683">
        <v>5</v>
      </c>
      <c r="H85" s="745">
        <f t="shared" ca="1" si="19"/>
        <v>1125</v>
      </c>
      <c r="I85" s="683">
        <v>5</v>
      </c>
      <c r="J85" s="745">
        <f ca="1">I85*C85</f>
        <v>1125</v>
      </c>
      <c r="K85" s="683">
        <v>5</v>
      </c>
      <c r="L85" s="745">
        <f ca="1">K85*C85</f>
        <v>1125</v>
      </c>
      <c r="M85" s="683">
        <v>5</v>
      </c>
      <c r="N85" s="745">
        <f t="shared" ca="1" si="20"/>
        <v>1125</v>
      </c>
    </row>
    <row r="86" spans="1:14">
      <c r="A86" s="738">
        <v>66</v>
      </c>
      <c r="B86" s="739" t="s">
        <v>1810</v>
      </c>
      <c r="C86" s="745">
        <f t="shared" ca="1" si="18"/>
        <v>166.66666666666666</v>
      </c>
      <c r="D86" s="688">
        <f t="shared" si="11"/>
        <v>6</v>
      </c>
      <c r="E86" s="755" t="s">
        <v>128</v>
      </c>
      <c r="F86" s="740">
        <f t="shared" ca="1" si="12"/>
        <v>460</v>
      </c>
      <c r="G86" s="683">
        <v>3</v>
      </c>
      <c r="H86" s="745">
        <f t="shared" ca="1" si="19"/>
        <v>500</v>
      </c>
      <c r="I86" s="683"/>
      <c r="J86" s="745"/>
      <c r="K86" s="683"/>
      <c r="L86" s="745"/>
      <c r="M86" s="683">
        <v>3</v>
      </c>
      <c r="N86" s="745">
        <f t="shared" ca="1" si="20"/>
        <v>500</v>
      </c>
    </row>
    <row r="87" spans="1:14">
      <c r="A87" s="738">
        <v>67</v>
      </c>
      <c r="B87" s="739" t="s">
        <v>1811</v>
      </c>
      <c r="C87" s="745">
        <f t="shared" ca="1" si="18"/>
        <v>25</v>
      </c>
      <c r="D87" s="688">
        <f t="shared" si="11"/>
        <v>40</v>
      </c>
      <c r="E87" s="755" t="s">
        <v>128</v>
      </c>
      <c r="F87" s="740">
        <f t="shared" ca="1" si="12"/>
        <v>460</v>
      </c>
      <c r="G87" s="683">
        <v>20</v>
      </c>
      <c r="H87" s="745">
        <f t="shared" ca="1" si="19"/>
        <v>500</v>
      </c>
      <c r="I87" s="683"/>
      <c r="J87" s="745"/>
      <c r="K87" s="683"/>
      <c r="L87" s="745"/>
      <c r="M87" s="683">
        <v>20</v>
      </c>
      <c r="N87" s="745">
        <f t="shared" ca="1" si="20"/>
        <v>500</v>
      </c>
    </row>
    <row r="88" spans="1:14">
      <c r="A88" s="738">
        <v>68</v>
      </c>
      <c r="B88" s="739" t="s">
        <v>1812</v>
      </c>
      <c r="C88" s="745">
        <f t="shared" ca="1" si="18"/>
        <v>25</v>
      </c>
      <c r="D88" s="688">
        <f t="shared" si="11"/>
        <v>20</v>
      </c>
      <c r="E88" s="755" t="s">
        <v>128</v>
      </c>
      <c r="F88" s="740">
        <f t="shared" ca="1" si="12"/>
        <v>460</v>
      </c>
      <c r="G88" s="683">
        <v>5</v>
      </c>
      <c r="H88" s="745">
        <f t="shared" ca="1" si="19"/>
        <v>125</v>
      </c>
      <c r="I88" s="683">
        <v>5</v>
      </c>
      <c r="J88" s="745">
        <f ca="1">I88*C88</f>
        <v>125</v>
      </c>
      <c r="K88" s="683">
        <v>5</v>
      </c>
      <c r="L88" s="745">
        <f ca="1">K88*C88</f>
        <v>125</v>
      </c>
      <c r="M88" s="683">
        <v>5</v>
      </c>
      <c r="N88" s="745">
        <f t="shared" ca="1" si="20"/>
        <v>125</v>
      </c>
    </row>
    <row r="89" spans="1:14">
      <c r="A89" s="738">
        <v>69</v>
      </c>
      <c r="B89" s="739" t="s">
        <v>1813</v>
      </c>
      <c r="C89" s="745">
        <f t="shared" ca="1" si="18"/>
        <v>50</v>
      </c>
      <c r="D89" s="688">
        <f t="shared" si="11"/>
        <v>30</v>
      </c>
      <c r="E89" s="755" t="s">
        <v>128</v>
      </c>
      <c r="F89" s="740">
        <f t="shared" ca="1" si="12"/>
        <v>460</v>
      </c>
      <c r="G89" s="683"/>
      <c r="H89" s="745">
        <f t="shared" ca="1" si="19"/>
        <v>0</v>
      </c>
      <c r="I89" s="683">
        <v>10</v>
      </c>
      <c r="J89" s="745">
        <f ca="1">I89*C89</f>
        <v>500</v>
      </c>
      <c r="K89" s="683">
        <v>10</v>
      </c>
      <c r="L89" s="745">
        <f ca="1">K89*C89</f>
        <v>500</v>
      </c>
      <c r="M89" s="683">
        <v>10</v>
      </c>
      <c r="N89" s="745">
        <f t="shared" ca="1" si="20"/>
        <v>500</v>
      </c>
    </row>
    <row r="90" spans="1:14">
      <c r="A90" s="738">
        <v>70</v>
      </c>
      <c r="B90" s="739" t="s">
        <v>1814</v>
      </c>
      <c r="C90" s="745">
        <f t="shared" ca="1" si="18"/>
        <v>50</v>
      </c>
      <c r="D90" s="688">
        <f t="shared" si="11"/>
        <v>4</v>
      </c>
      <c r="E90" s="755" t="s">
        <v>128</v>
      </c>
      <c r="F90" s="740">
        <f t="shared" ca="1" si="12"/>
        <v>460</v>
      </c>
      <c r="G90" s="683">
        <v>2</v>
      </c>
      <c r="H90" s="745">
        <f t="shared" ca="1" si="19"/>
        <v>100</v>
      </c>
      <c r="I90" s="683"/>
      <c r="J90" s="745"/>
      <c r="K90" s="683"/>
      <c r="L90" s="745"/>
      <c r="M90" s="683">
        <v>2</v>
      </c>
      <c r="N90" s="745">
        <f t="shared" ca="1" si="20"/>
        <v>100</v>
      </c>
    </row>
    <row r="91" spans="1:14">
      <c r="A91" s="738">
        <v>71</v>
      </c>
      <c r="B91" s="739" t="s">
        <v>1815</v>
      </c>
      <c r="C91" s="745">
        <f t="shared" ca="1" si="18"/>
        <v>100</v>
      </c>
      <c r="D91" s="688">
        <f t="shared" si="11"/>
        <v>20</v>
      </c>
      <c r="E91" s="755" t="s">
        <v>769</v>
      </c>
      <c r="F91" s="740">
        <f t="shared" ca="1" si="12"/>
        <v>460</v>
      </c>
      <c r="G91" s="683">
        <v>5</v>
      </c>
      <c r="H91" s="745">
        <f t="shared" ca="1" si="19"/>
        <v>500</v>
      </c>
      <c r="I91" s="683">
        <v>5</v>
      </c>
      <c r="J91" s="745">
        <f ca="1">I91*C91</f>
        <v>500</v>
      </c>
      <c r="K91" s="683">
        <v>5</v>
      </c>
      <c r="L91" s="745">
        <f ca="1">K91*C91</f>
        <v>500</v>
      </c>
      <c r="M91" s="683">
        <v>5</v>
      </c>
      <c r="N91" s="745">
        <f t="shared" ca="1" si="20"/>
        <v>500</v>
      </c>
    </row>
    <row r="92" spans="1:14">
      <c r="A92" s="738">
        <v>72</v>
      </c>
      <c r="B92" s="739" t="s">
        <v>1816</v>
      </c>
      <c r="C92" s="745">
        <f t="shared" ca="1" si="18"/>
        <v>100</v>
      </c>
      <c r="D92" s="688">
        <f t="shared" si="11"/>
        <v>20</v>
      </c>
      <c r="E92" s="755" t="s">
        <v>769</v>
      </c>
      <c r="F92" s="740">
        <f t="shared" ca="1" si="12"/>
        <v>460</v>
      </c>
      <c r="G92" s="683">
        <v>5</v>
      </c>
      <c r="H92" s="745">
        <f t="shared" ca="1" si="19"/>
        <v>500</v>
      </c>
      <c r="I92" s="683">
        <v>5</v>
      </c>
      <c r="J92" s="745">
        <f ca="1">I92*C92</f>
        <v>500</v>
      </c>
      <c r="K92" s="683">
        <v>5</v>
      </c>
      <c r="L92" s="745">
        <f ca="1">K92*C92</f>
        <v>500</v>
      </c>
      <c r="M92" s="683">
        <v>5</v>
      </c>
      <c r="N92" s="745">
        <f t="shared" ca="1" si="20"/>
        <v>500</v>
      </c>
    </row>
    <row r="93" spans="1:14">
      <c r="A93" s="738">
        <v>73</v>
      </c>
      <c r="B93" s="739" t="s">
        <v>1817</v>
      </c>
      <c r="C93" s="745">
        <f t="shared" ca="1" si="18"/>
        <v>41.666666666666664</v>
      </c>
      <c r="D93" s="688">
        <f t="shared" si="11"/>
        <v>6</v>
      </c>
      <c r="E93" s="755" t="s">
        <v>128</v>
      </c>
      <c r="F93" s="740">
        <f t="shared" ca="1" si="12"/>
        <v>460</v>
      </c>
      <c r="G93" s="683">
        <v>3</v>
      </c>
      <c r="H93" s="745">
        <f t="shared" ca="1" si="19"/>
        <v>125</v>
      </c>
      <c r="I93" s="683"/>
      <c r="J93" s="745"/>
      <c r="K93" s="683"/>
      <c r="L93" s="745"/>
      <c r="M93" s="683">
        <v>3</v>
      </c>
      <c r="N93" s="745">
        <f t="shared" ca="1" si="20"/>
        <v>125</v>
      </c>
    </row>
    <row r="94" spans="1:14">
      <c r="A94" s="738">
        <v>74</v>
      </c>
      <c r="B94" s="739" t="s">
        <v>1818</v>
      </c>
      <c r="C94" s="745">
        <f t="shared" ca="1" si="18"/>
        <v>31.25</v>
      </c>
      <c r="D94" s="688">
        <f t="shared" si="11"/>
        <v>8</v>
      </c>
      <c r="E94" s="755" t="s">
        <v>128</v>
      </c>
      <c r="F94" s="740">
        <f t="shared" ca="1" si="12"/>
        <v>460</v>
      </c>
      <c r="G94" s="683">
        <v>4</v>
      </c>
      <c r="H94" s="745">
        <f t="shared" ca="1" si="19"/>
        <v>125</v>
      </c>
      <c r="I94" s="683"/>
      <c r="J94" s="745"/>
      <c r="K94" s="683"/>
      <c r="L94" s="745"/>
      <c r="M94" s="683">
        <v>4</v>
      </c>
      <c r="N94" s="745">
        <f t="shared" ca="1" si="20"/>
        <v>125</v>
      </c>
    </row>
    <row r="95" spans="1:14">
      <c r="A95" s="738">
        <v>75</v>
      </c>
      <c r="B95" s="739" t="s">
        <v>1819</v>
      </c>
      <c r="C95" s="745">
        <f t="shared" ca="1" si="18"/>
        <v>2500</v>
      </c>
      <c r="D95" s="688">
        <f t="shared" si="11"/>
        <v>2</v>
      </c>
      <c r="E95" s="755" t="s">
        <v>128</v>
      </c>
      <c r="F95" s="740">
        <f t="shared" ca="1" si="12"/>
        <v>460</v>
      </c>
      <c r="G95" s="683">
        <v>1</v>
      </c>
      <c r="H95" s="745">
        <f t="shared" ca="1" si="19"/>
        <v>2500</v>
      </c>
      <c r="I95" s="683"/>
      <c r="J95" s="745"/>
      <c r="K95" s="683">
        <v>1</v>
      </c>
      <c r="L95" s="745">
        <f ca="1">K95*C95</f>
        <v>2500</v>
      </c>
      <c r="M95" s="683"/>
      <c r="N95" s="745"/>
    </row>
    <row r="96" spans="1:14">
      <c r="A96" s="738">
        <v>76</v>
      </c>
      <c r="B96" s="739" t="s">
        <v>1820</v>
      </c>
      <c r="C96" s="745">
        <f t="shared" ca="1" si="18"/>
        <v>62.5</v>
      </c>
      <c r="D96" s="688">
        <f t="shared" si="11"/>
        <v>4</v>
      </c>
      <c r="E96" s="755" t="s">
        <v>128</v>
      </c>
      <c r="F96" s="740">
        <f t="shared" ca="1" si="12"/>
        <v>460</v>
      </c>
      <c r="G96" s="683">
        <v>2</v>
      </c>
      <c r="H96" s="745">
        <f t="shared" ca="1" si="19"/>
        <v>125</v>
      </c>
      <c r="I96" s="683"/>
      <c r="J96" s="745"/>
      <c r="K96" s="683"/>
      <c r="L96" s="745"/>
      <c r="M96" s="683">
        <v>2</v>
      </c>
      <c r="N96" s="745">
        <f ca="1">M96*C96</f>
        <v>125</v>
      </c>
    </row>
    <row r="97" spans="1:14">
      <c r="A97" s="738">
        <v>77</v>
      </c>
      <c r="B97" s="739" t="s">
        <v>1821</v>
      </c>
      <c r="C97" s="745">
        <f t="shared" ca="1" si="18"/>
        <v>7500</v>
      </c>
      <c r="D97" s="688">
        <f t="shared" si="11"/>
        <v>4</v>
      </c>
      <c r="E97" s="755" t="s">
        <v>194</v>
      </c>
      <c r="F97" s="740">
        <f t="shared" ca="1" si="12"/>
        <v>460</v>
      </c>
      <c r="G97" s="683">
        <v>4</v>
      </c>
      <c r="H97" s="745">
        <f t="shared" ca="1" si="19"/>
        <v>30000</v>
      </c>
      <c r="I97" s="683"/>
      <c r="J97" s="745"/>
      <c r="K97" s="683"/>
      <c r="L97" s="745"/>
      <c r="M97" s="683"/>
      <c r="N97" s="745"/>
    </row>
    <row r="98" spans="1:14">
      <c r="A98" s="738">
        <v>78</v>
      </c>
      <c r="B98" s="739" t="s">
        <v>1822</v>
      </c>
      <c r="C98" s="745">
        <f t="shared" ca="1" si="18"/>
        <v>750</v>
      </c>
      <c r="D98" s="688">
        <f t="shared" si="11"/>
        <v>8</v>
      </c>
      <c r="E98" s="755" t="s">
        <v>194</v>
      </c>
      <c r="F98" s="740">
        <f t="shared" ca="1" si="12"/>
        <v>460</v>
      </c>
      <c r="G98" s="683">
        <v>8</v>
      </c>
      <c r="H98" s="745">
        <f t="shared" ca="1" si="19"/>
        <v>6000</v>
      </c>
      <c r="I98" s="683"/>
      <c r="J98" s="745"/>
      <c r="K98" s="683"/>
      <c r="L98" s="745"/>
      <c r="M98" s="683"/>
      <c r="N98" s="745"/>
    </row>
    <row r="99" spans="1:14">
      <c r="A99" s="738">
        <v>79</v>
      </c>
      <c r="B99" s="739" t="s">
        <v>1823</v>
      </c>
      <c r="C99" s="745">
        <f t="shared" ca="1" si="18"/>
        <v>5000</v>
      </c>
      <c r="D99" s="688">
        <f t="shared" si="11"/>
        <v>1</v>
      </c>
      <c r="E99" s="755" t="s">
        <v>36</v>
      </c>
      <c r="F99" s="740">
        <f t="shared" ca="1" si="12"/>
        <v>460</v>
      </c>
      <c r="G99" s="683">
        <v>1</v>
      </c>
      <c r="H99" s="745">
        <f ca="1">F99:F100+H101</f>
        <v>7250</v>
      </c>
      <c r="I99" s="683"/>
      <c r="J99" s="745"/>
      <c r="K99" s="683"/>
      <c r="L99" s="745"/>
      <c r="M99" s="683"/>
      <c r="N99" s="745"/>
    </row>
    <row r="100" spans="1:14">
      <c r="A100" s="738">
        <v>80</v>
      </c>
      <c r="B100" s="739" t="s">
        <v>1824</v>
      </c>
      <c r="C100" s="745">
        <f t="shared" ca="1" si="18"/>
        <v>15000</v>
      </c>
      <c r="D100" s="688">
        <f t="shared" si="11"/>
        <v>1</v>
      </c>
      <c r="E100" s="755" t="s">
        <v>36</v>
      </c>
      <c r="F100" s="740">
        <f t="shared" ca="1" si="12"/>
        <v>460</v>
      </c>
      <c r="G100" s="683">
        <v>1</v>
      </c>
      <c r="H100" s="745">
        <f ca="1">G100*C100</f>
        <v>15000</v>
      </c>
      <c r="I100" s="683"/>
      <c r="J100" s="745"/>
      <c r="K100" s="683"/>
      <c r="L100" s="745"/>
      <c r="M100" s="683"/>
      <c r="N100" s="745"/>
    </row>
    <row r="101" spans="1:14">
      <c r="A101" s="738">
        <v>81</v>
      </c>
      <c r="B101" s="739" t="s">
        <v>1825</v>
      </c>
      <c r="C101" s="745">
        <f t="shared" ca="1" si="18"/>
        <v>1125</v>
      </c>
      <c r="D101" s="688">
        <f t="shared" si="11"/>
        <v>2</v>
      </c>
      <c r="E101" s="755" t="s">
        <v>36</v>
      </c>
      <c r="F101" s="740">
        <f t="shared" ca="1" si="12"/>
        <v>460</v>
      </c>
      <c r="G101" s="683">
        <v>2</v>
      </c>
      <c r="H101" s="745">
        <f ca="1">G101*C101</f>
        <v>2250</v>
      </c>
      <c r="I101" s="683"/>
      <c r="J101" s="745"/>
      <c r="K101" s="683"/>
      <c r="L101" s="745"/>
      <c r="M101" s="683"/>
      <c r="N101" s="745"/>
    </row>
    <row r="102" spans="1:14">
      <c r="A102" s="738">
        <v>82</v>
      </c>
      <c r="B102" s="739" t="s">
        <v>1826</v>
      </c>
      <c r="C102" s="745">
        <f t="shared" ca="1" si="18"/>
        <v>50</v>
      </c>
      <c r="D102" s="688">
        <f t="shared" si="11"/>
        <v>10</v>
      </c>
      <c r="E102" s="755" t="s">
        <v>128</v>
      </c>
      <c r="F102" s="740">
        <f t="shared" ca="1" si="12"/>
        <v>460</v>
      </c>
      <c r="G102" s="683">
        <v>5</v>
      </c>
      <c r="H102" s="745">
        <f ca="1">G102*C102</f>
        <v>250</v>
      </c>
      <c r="I102" s="683"/>
      <c r="J102" s="745"/>
      <c r="K102" s="683"/>
      <c r="L102" s="745"/>
      <c r="M102" s="683">
        <v>5</v>
      </c>
      <c r="N102" s="745">
        <f ca="1">M102*C102</f>
        <v>250</v>
      </c>
    </row>
    <row r="103" spans="1:14">
      <c r="A103" s="738">
        <v>83</v>
      </c>
      <c r="B103" s="739" t="s">
        <v>1827</v>
      </c>
      <c r="C103" s="745">
        <v>30000</v>
      </c>
      <c r="D103" s="688">
        <f t="shared" si="11"/>
        <v>1</v>
      </c>
      <c r="E103" s="755" t="s">
        <v>36</v>
      </c>
      <c r="F103" s="740">
        <f t="shared" si="12"/>
        <v>30000</v>
      </c>
      <c r="G103" s="683">
        <v>1</v>
      </c>
      <c r="H103" s="745">
        <f>G103*C103</f>
        <v>30000</v>
      </c>
      <c r="I103" s="683"/>
      <c r="J103" s="745"/>
      <c r="K103" s="683"/>
      <c r="L103" s="745"/>
      <c r="M103" s="683"/>
      <c r="N103" s="745"/>
    </row>
    <row r="104" spans="1:14">
      <c r="A104" s="738">
        <v>84</v>
      </c>
      <c r="B104" s="739" t="s">
        <v>1828</v>
      </c>
      <c r="C104" s="745">
        <f t="shared" ca="1" si="18"/>
        <v>10</v>
      </c>
      <c r="D104" s="688">
        <f t="shared" si="11"/>
        <v>20</v>
      </c>
      <c r="E104" s="755" t="s">
        <v>128</v>
      </c>
      <c r="F104" s="740">
        <f t="shared" ca="1" si="12"/>
        <v>460</v>
      </c>
      <c r="G104" s="683">
        <v>5</v>
      </c>
      <c r="H104" s="745">
        <f ca="1">G104*C104</f>
        <v>50</v>
      </c>
      <c r="I104" s="683">
        <v>5</v>
      </c>
      <c r="J104" s="745">
        <f ca="1">I104*C104</f>
        <v>50</v>
      </c>
      <c r="K104" s="683">
        <v>5</v>
      </c>
      <c r="L104" s="745">
        <f ca="1">K104*C104</f>
        <v>50</v>
      </c>
      <c r="M104" s="683">
        <v>5</v>
      </c>
      <c r="N104" s="745">
        <f ca="1">M104*C104</f>
        <v>50</v>
      </c>
    </row>
    <row r="105" spans="1:14">
      <c r="A105" s="738">
        <v>85</v>
      </c>
      <c r="B105" s="739" t="s">
        <v>1829</v>
      </c>
      <c r="C105" s="745">
        <v>3000</v>
      </c>
      <c r="D105" s="688">
        <f t="shared" si="11"/>
        <v>1</v>
      </c>
      <c r="E105" s="755" t="s">
        <v>128</v>
      </c>
      <c r="F105" s="740">
        <f t="shared" si="12"/>
        <v>3000</v>
      </c>
      <c r="G105" s="683">
        <v>1</v>
      </c>
      <c r="H105" s="745">
        <v>3000</v>
      </c>
      <c r="I105" s="683"/>
      <c r="J105" s="745"/>
      <c r="K105" s="683"/>
      <c r="L105" s="745"/>
      <c r="M105" s="683"/>
      <c r="N105" s="745"/>
    </row>
    <row r="106" spans="1:14">
      <c r="A106" s="683"/>
      <c r="B106" s="747" t="s">
        <v>195</v>
      </c>
      <c r="C106" s="748">
        <f ca="1">SUM(C44:C104)</f>
        <v>105327.58333333333</v>
      </c>
      <c r="D106" s="747">
        <f>SUM(D44:D105)</f>
        <v>922</v>
      </c>
      <c r="E106" s="747"/>
      <c r="F106" s="749">
        <f ca="1">SUM(F44:F105)</f>
        <v>279672</v>
      </c>
      <c r="G106" s="747">
        <f>SUM(G51:G105)</f>
        <v>276</v>
      </c>
      <c r="H106" s="748">
        <f t="shared" ref="H106:N106" ca="1" si="22">SUM(H44:H104)</f>
        <v>200348</v>
      </c>
      <c r="I106" s="747">
        <f t="shared" si="22"/>
        <v>187</v>
      </c>
      <c r="J106" s="748">
        <f t="shared" ca="1" si="22"/>
        <v>31968</v>
      </c>
      <c r="K106" s="747">
        <f t="shared" si="22"/>
        <v>178</v>
      </c>
      <c r="L106" s="748">
        <f t="shared" ca="1" si="22"/>
        <v>31083</v>
      </c>
      <c r="M106" s="747">
        <f t="shared" si="22"/>
        <v>261</v>
      </c>
      <c r="N106" s="748">
        <f t="shared" ca="1" si="22"/>
        <v>44517</v>
      </c>
    </row>
    <row r="107" spans="1:14">
      <c r="A107" s="683"/>
      <c r="B107" s="747" t="s">
        <v>1830</v>
      </c>
      <c r="C107" s="749">
        <f ca="1">C106+C37</f>
        <v>107406.58333333333</v>
      </c>
      <c r="D107" s="748">
        <f>D106+D37</f>
        <v>1596</v>
      </c>
      <c r="E107" s="748"/>
      <c r="F107" s="748">
        <f t="shared" ref="F107:N107" ca="1" si="23">F106+F37</f>
        <v>368282</v>
      </c>
      <c r="G107" s="748">
        <f t="shared" si="23"/>
        <v>467</v>
      </c>
      <c r="H107" s="748">
        <f t="shared" ca="1" si="23"/>
        <v>215797</v>
      </c>
      <c r="I107" s="748">
        <f t="shared" si="23"/>
        <v>309</v>
      </c>
      <c r="J107" s="748">
        <f t="shared" ca="1" si="23"/>
        <v>49160</v>
      </c>
      <c r="K107" s="748">
        <f t="shared" si="23"/>
        <v>367</v>
      </c>
      <c r="L107" s="748">
        <f t="shared" ca="1" si="23"/>
        <v>57573</v>
      </c>
      <c r="M107" s="748">
        <f t="shared" si="23"/>
        <v>433</v>
      </c>
      <c r="N107" s="748">
        <f t="shared" ca="1" si="23"/>
        <v>70126</v>
      </c>
    </row>
    <row r="111" spans="1:14">
      <c r="B111" s="751" t="s">
        <v>1831</v>
      </c>
      <c r="C111" s="751"/>
      <c r="D111" s="751"/>
      <c r="E111" s="751"/>
      <c r="F111" s="751"/>
      <c r="G111" s="751"/>
      <c r="H111" s="751"/>
      <c r="I111" s="751"/>
      <c r="J111" s="751"/>
      <c r="K111" s="751"/>
      <c r="L111" s="751"/>
    </row>
    <row r="112" spans="1:14">
      <c r="B112" s="751"/>
      <c r="C112" s="751"/>
      <c r="D112" s="751"/>
      <c r="E112" s="751"/>
      <c r="F112" s="751"/>
      <c r="G112" s="751"/>
      <c r="H112" s="751"/>
      <c r="I112" s="751"/>
      <c r="J112" s="751"/>
      <c r="K112" s="751"/>
      <c r="L112" s="751"/>
    </row>
    <row r="113" spans="2:12">
      <c r="B113" s="751"/>
      <c r="C113" s="751"/>
      <c r="D113" s="751"/>
      <c r="E113" s="751"/>
      <c r="F113" s="751"/>
      <c r="G113" s="751"/>
      <c r="H113" s="751"/>
      <c r="I113" s="751"/>
      <c r="J113" s="756"/>
      <c r="K113" s="756"/>
      <c r="L113" s="756"/>
    </row>
    <row r="114" spans="2:12">
      <c r="B114" s="751" t="s">
        <v>874</v>
      </c>
      <c r="C114" s="751"/>
      <c r="D114" s="751"/>
      <c r="E114" s="751"/>
      <c r="F114" s="751"/>
      <c r="G114" s="751" t="s">
        <v>1832</v>
      </c>
      <c r="H114" s="751"/>
      <c r="I114" s="751"/>
      <c r="J114" s="751"/>
      <c r="K114" s="751"/>
      <c r="L114" s="751"/>
    </row>
    <row r="115" spans="2:12">
      <c r="B115" s="757"/>
      <c r="C115" s="756"/>
      <c r="D115" s="756"/>
      <c r="E115" s="756"/>
      <c r="F115" s="756"/>
    </row>
    <row r="116" spans="2:12">
      <c r="B116" s="758"/>
      <c r="C116" s="751"/>
      <c r="D116" s="751"/>
      <c r="E116" s="751"/>
      <c r="F116" s="751"/>
    </row>
    <row r="117" spans="2:12">
      <c r="B117" s="759" t="s">
        <v>1835</v>
      </c>
      <c r="H117" s="1457" t="s">
        <v>1836</v>
      </c>
      <c r="I117" s="1457"/>
      <c r="J117" s="1457"/>
      <c r="K117" s="1457"/>
    </row>
    <row r="118" spans="2:12">
      <c r="B118" s="758" t="s">
        <v>1833</v>
      </c>
      <c r="H118" s="1458" t="s">
        <v>1834</v>
      </c>
      <c r="I118" s="1458"/>
      <c r="J118" s="1458"/>
      <c r="K118" s="1458"/>
    </row>
  </sheetData>
  <mergeCells count="18">
    <mergeCell ref="H117:K117"/>
    <mergeCell ref="H118:K118"/>
    <mergeCell ref="B41:B43"/>
    <mergeCell ref="D41:E43"/>
    <mergeCell ref="G41:N41"/>
    <mergeCell ref="G42:H42"/>
    <mergeCell ref="I42:J42"/>
    <mergeCell ref="K42:L42"/>
    <mergeCell ref="M42:N42"/>
    <mergeCell ref="A2:N2"/>
    <mergeCell ref="A3:N3"/>
    <mergeCell ref="B7:B9"/>
    <mergeCell ref="D7:E9"/>
    <mergeCell ref="G7:N7"/>
    <mergeCell ref="G8:H8"/>
    <mergeCell ref="I8:J8"/>
    <mergeCell ref="K8:L8"/>
    <mergeCell ref="M8:N8"/>
  </mergeCells>
  <pageMargins left="0.25" right="0.25" top="0.75" bottom="0.75" header="0.3" footer="0.3"/>
  <pageSetup paperSize="136" scale="78" orientation="landscape" verticalDpi="300" r:id="rId1"/>
  <rowBreaks count="2" manualBreakCount="2">
    <brk id="37" max="13" man="1"/>
    <brk id="79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787F6-682D-4749-A39F-B26025CE3A8A}">
  <sheetPr>
    <tabColor rgb="FF00B050"/>
  </sheetPr>
  <dimension ref="A1:AW165"/>
  <sheetViews>
    <sheetView topLeftCell="A172" zoomScale="50" zoomScaleNormal="50" workbookViewId="0">
      <selection activeCell="R163" sqref="R163:T163"/>
    </sheetView>
  </sheetViews>
  <sheetFormatPr defaultRowHeight="14.5"/>
  <cols>
    <col min="1" max="1" width="7.453125" style="714" customWidth="1"/>
    <col min="2" max="2" width="35.1796875" style="714" customWidth="1"/>
    <col min="3" max="3" width="13.54296875" style="714" customWidth="1"/>
    <col min="4" max="4" width="8.1796875" style="714" customWidth="1"/>
    <col min="5" max="5" width="9.1796875" style="714" customWidth="1"/>
    <col min="6" max="6" width="16.1796875" style="714" customWidth="1"/>
    <col min="7" max="7" width="6.7265625" style="714" customWidth="1"/>
    <col min="8" max="8" width="16.54296875" style="714" customWidth="1"/>
    <col min="9" max="9" width="6.453125" style="714" customWidth="1"/>
    <col min="10" max="10" width="15.7265625" style="714" customWidth="1"/>
    <col min="11" max="11" width="5.7265625" style="714" customWidth="1"/>
    <col min="12" max="12" width="14.54296875" style="714" customWidth="1"/>
    <col min="13" max="13" width="5.26953125" style="714" customWidth="1"/>
    <col min="14" max="14" width="15.1796875" style="714" customWidth="1"/>
    <col min="15" max="16" width="5.7265625" style="714" customWidth="1"/>
    <col min="17" max="17" width="7" style="714" customWidth="1"/>
    <col min="18" max="18" width="5.453125" style="714" customWidth="1"/>
    <col min="19" max="19" width="5" style="714" customWidth="1"/>
    <col min="20" max="20" width="3.54296875" style="714" customWidth="1"/>
    <col min="21" max="16384" width="8.7265625" style="714"/>
  </cols>
  <sheetData>
    <row r="1" spans="1:14">
      <c r="A1" s="715" t="s">
        <v>1837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</row>
    <row r="2" spans="1:14" ht="9.75" customHeight="1">
      <c r="A2" s="715"/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</row>
    <row r="3" spans="1:14" ht="15.5">
      <c r="A3" s="715"/>
      <c r="B3" s="715"/>
      <c r="C3" s="715"/>
      <c r="D3" s="1459" t="s">
        <v>1838</v>
      </c>
      <c r="E3" s="1459"/>
      <c r="F3" s="1459"/>
      <c r="G3" s="1459"/>
      <c r="H3" s="1459"/>
      <c r="I3" s="1459"/>
      <c r="J3" s="1459"/>
      <c r="K3" s="715"/>
      <c r="L3" s="715"/>
      <c r="M3" s="715"/>
      <c r="N3" s="715"/>
    </row>
    <row r="4" spans="1:14" ht="15.5">
      <c r="A4" s="715"/>
      <c r="B4" s="715"/>
      <c r="C4" s="715"/>
      <c r="D4" s="715"/>
      <c r="E4" s="760"/>
      <c r="F4" s="1460" t="s">
        <v>1839</v>
      </c>
      <c r="G4" s="1460"/>
      <c r="H4" s="1460"/>
      <c r="I4" s="1460"/>
      <c r="J4" s="715"/>
      <c r="K4" s="715"/>
      <c r="L4" s="715"/>
      <c r="M4" s="715"/>
      <c r="N4" s="715"/>
    </row>
    <row r="5" spans="1:14" ht="9.75" customHeight="1">
      <c r="A5" s="715"/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5"/>
    </row>
    <row r="6" spans="1:14">
      <c r="A6" s="761" t="s">
        <v>1840</v>
      </c>
      <c r="B6" s="715"/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</row>
    <row r="7" spans="1:14">
      <c r="A7" s="1461" t="s">
        <v>1841</v>
      </c>
      <c r="B7" s="1462"/>
      <c r="C7" s="1462"/>
      <c r="D7" s="1462"/>
      <c r="E7" s="1463"/>
      <c r="F7" s="1467" t="s">
        <v>110</v>
      </c>
      <c r="G7" s="1468"/>
      <c r="H7" s="1468"/>
      <c r="I7" s="1468"/>
      <c r="J7" s="1469"/>
      <c r="K7" s="1470" t="s">
        <v>1842</v>
      </c>
      <c r="L7" s="1470"/>
      <c r="M7" s="1470"/>
      <c r="N7" s="1470"/>
    </row>
    <row r="8" spans="1:14" ht="10.5" customHeight="1">
      <c r="A8" s="1464"/>
      <c r="B8" s="1465"/>
      <c r="C8" s="1465"/>
      <c r="D8" s="1465"/>
      <c r="E8" s="1466"/>
      <c r="F8" s="762" t="s">
        <v>7</v>
      </c>
      <c r="G8" s="1471" t="s">
        <v>8</v>
      </c>
      <c r="H8" s="1472"/>
      <c r="I8" s="1473" t="s">
        <v>9</v>
      </c>
      <c r="J8" s="1473"/>
      <c r="K8" s="1470"/>
      <c r="L8" s="1470"/>
      <c r="M8" s="1470"/>
      <c r="N8" s="1470"/>
    </row>
    <row r="9" spans="1:14" ht="12.75" customHeight="1">
      <c r="A9" s="1474" t="s">
        <v>10</v>
      </c>
      <c r="B9" s="1474" t="s">
        <v>11</v>
      </c>
      <c r="C9" s="1474" t="s">
        <v>12</v>
      </c>
      <c r="D9" s="1474" t="s">
        <v>13</v>
      </c>
      <c r="E9" s="1474"/>
      <c r="F9" s="1474" t="s">
        <v>14</v>
      </c>
      <c r="G9" s="1474" t="s">
        <v>116</v>
      </c>
      <c r="H9" s="1474"/>
      <c r="I9" s="1474"/>
      <c r="J9" s="1474"/>
      <c r="K9" s="1474"/>
      <c r="L9" s="1474"/>
      <c r="M9" s="1474"/>
      <c r="N9" s="1474"/>
    </row>
    <row r="10" spans="1:14" ht="11.25" customHeight="1">
      <c r="A10" s="1474"/>
      <c r="B10" s="1474"/>
      <c r="C10" s="1474"/>
      <c r="D10" s="1474"/>
      <c r="E10" s="1474"/>
      <c r="F10" s="1474"/>
      <c r="G10" s="1474" t="s">
        <v>16</v>
      </c>
      <c r="H10" s="1474"/>
      <c r="I10" s="1474" t="s">
        <v>17</v>
      </c>
      <c r="J10" s="1474"/>
      <c r="K10" s="1474" t="s">
        <v>18</v>
      </c>
      <c r="L10" s="1474"/>
      <c r="M10" s="1474" t="s">
        <v>765</v>
      </c>
      <c r="N10" s="1474"/>
    </row>
    <row r="11" spans="1:14" ht="12" customHeight="1">
      <c r="A11" s="1474"/>
      <c r="B11" s="1474"/>
      <c r="C11" s="1474"/>
      <c r="D11" s="1474"/>
      <c r="E11" s="1474"/>
      <c r="F11" s="1474"/>
      <c r="G11" s="763" t="s">
        <v>22</v>
      </c>
      <c r="H11" s="763" t="s">
        <v>21</v>
      </c>
      <c r="I11" s="763" t="s">
        <v>22</v>
      </c>
      <c r="J11" s="763" t="s">
        <v>21</v>
      </c>
      <c r="K11" s="763" t="s">
        <v>22</v>
      </c>
      <c r="L11" s="763" t="s">
        <v>21</v>
      </c>
      <c r="M11" s="763" t="s">
        <v>22</v>
      </c>
      <c r="N11" s="763" t="s">
        <v>21</v>
      </c>
    </row>
    <row r="12" spans="1:14">
      <c r="A12" s="1477" t="s">
        <v>39</v>
      </c>
      <c r="B12" s="1478"/>
      <c r="C12" s="1478"/>
      <c r="D12" s="1478"/>
      <c r="E12" s="1478"/>
      <c r="F12" s="1478"/>
      <c r="G12" s="1478"/>
      <c r="H12" s="1478"/>
      <c r="I12" s="1478"/>
      <c r="J12" s="1478"/>
      <c r="K12" s="1478"/>
      <c r="L12" s="1478"/>
      <c r="M12" s="1478"/>
      <c r="N12" s="1479"/>
    </row>
    <row r="13" spans="1:14">
      <c r="A13" s="764"/>
      <c r="B13" s="765" t="s">
        <v>1843</v>
      </c>
      <c r="C13" s="766">
        <v>120</v>
      </c>
      <c r="D13" s="767" t="s">
        <v>128</v>
      </c>
      <c r="E13" s="763">
        <v>6</v>
      </c>
      <c r="F13" s="768">
        <v>720</v>
      </c>
      <c r="G13" s="763">
        <v>4</v>
      </c>
      <c r="H13" s="768">
        <v>480</v>
      </c>
      <c r="I13" s="763"/>
      <c r="J13" s="768"/>
      <c r="K13" s="763">
        <v>2</v>
      </c>
      <c r="L13" s="768">
        <v>240</v>
      </c>
      <c r="M13" s="763"/>
      <c r="N13" s="769"/>
    </row>
    <row r="14" spans="1:14">
      <c r="A14" s="764"/>
      <c r="B14" s="765" t="s">
        <v>1844</v>
      </c>
      <c r="C14" s="766">
        <v>195</v>
      </c>
      <c r="D14" s="767" t="s">
        <v>128</v>
      </c>
      <c r="E14" s="763">
        <v>10</v>
      </c>
      <c r="F14" s="768">
        <v>7020</v>
      </c>
      <c r="G14" s="763">
        <v>3</v>
      </c>
      <c r="H14" s="768">
        <f>G14*C14</f>
        <v>585</v>
      </c>
      <c r="I14" s="763">
        <v>3</v>
      </c>
      <c r="J14" s="768">
        <v>585</v>
      </c>
      <c r="K14" s="763">
        <v>2</v>
      </c>
      <c r="L14" s="768">
        <f t="shared" ref="L14:L19" si="0">K14*C14</f>
        <v>390</v>
      </c>
      <c r="M14" s="763">
        <v>2</v>
      </c>
      <c r="N14" s="769">
        <f t="shared" ref="N14:N23" si="1">M14*C14</f>
        <v>390</v>
      </c>
    </row>
    <row r="15" spans="1:14">
      <c r="A15" s="764"/>
      <c r="B15" s="765" t="s">
        <v>1845</v>
      </c>
      <c r="C15" s="766">
        <v>60</v>
      </c>
      <c r="D15" s="767" t="s">
        <v>1846</v>
      </c>
      <c r="E15" s="763">
        <v>10</v>
      </c>
      <c r="F15" s="768">
        <f>C15*G15*I15*K15*M15</f>
        <v>2160</v>
      </c>
      <c r="G15" s="763">
        <v>3</v>
      </c>
      <c r="H15" s="768">
        <f>G15*C15</f>
        <v>180</v>
      </c>
      <c r="I15" s="763">
        <v>3</v>
      </c>
      <c r="J15" s="768">
        <f>I15*C15</f>
        <v>180</v>
      </c>
      <c r="K15" s="763">
        <v>2</v>
      </c>
      <c r="L15" s="768">
        <f t="shared" si="0"/>
        <v>120</v>
      </c>
      <c r="M15" s="763">
        <v>2</v>
      </c>
      <c r="N15" s="769">
        <f t="shared" si="1"/>
        <v>120</v>
      </c>
    </row>
    <row r="16" spans="1:14">
      <c r="A16" s="764"/>
      <c r="B16" s="728" t="s">
        <v>1847</v>
      </c>
      <c r="C16" s="766">
        <v>495</v>
      </c>
      <c r="D16" s="767" t="s">
        <v>128</v>
      </c>
      <c r="E16" s="763">
        <v>20</v>
      </c>
      <c r="F16" s="768">
        <v>8000</v>
      </c>
      <c r="G16" s="763">
        <v>5</v>
      </c>
      <c r="H16" s="768">
        <v>2000</v>
      </c>
      <c r="I16" s="763">
        <v>5</v>
      </c>
      <c r="J16" s="768">
        <v>2000</v>
      </c>
      <c r="K16" s="763">
        <v>5</v>
      </c>
      <c r="L16" s="768">
        <v>2000</v>
      </c>
      <c r="M16" s="763">
        <v>5</v>
      </c>
      <c r="N16" s="768">
        <v>2000</v>
      </c>
    </row>
    <row r="17" spans="1:14">
      <c r="A17" s="764"/>
      <c r="B17" s="728" t="s">
        <v>1848</v>
      </c>
      <c r="C17" s="766">
        <v>495</v>
      </c>
      <c r="D17" s="767" t="s">
        <v>128</v>
      </c>
      <c r="E17" s="763">
        <v>20</v>
      </c>
      <c r="F17" s="768">
        <v>8000</v>
      </c>
      <c r="G17" s="763">
        <v>5</v>
      </c>
      <c r="H17" s="768">
        <v>2000</v>
      </c>
      <c r="I17" s="763">
        <v>5</v>
      </c>
      <c r="J17" s="768">
        <v>2000</v>
      </c>
      <c r="K17" s="763">
        <v>5</v>
      </c>
      <c r="L17" s="768">
        <v>2000</v>
      </c>
      <c r="M17" s="763">
        <v>5</v>
      </c>
      <c r="N17" s="768">
        <v>2000</v>
      </c>
    </row>
    <row r="18" spans="1:14" ht="15.75" customHeight="1">
      <c r="A18" s="764"/>
      <c r="B18" s="770" t="s">
        <v>40</v>
      </c>
      <c r="C18" s="771">
        <v>117</v>
      </c>
      <c r="D18" s="772" t="s">
        <v>769</v>
      </c>
      <c r="E18" s="764">
        <v>5</v>
      </c>
      <c r="F18" s="768">
        <v>585</v>
      </c>
      <c r="G18" s="764">
        <v>2</v>
      </c>
      <c r="H18" s="773">
        <f t="shared" ref="H18:H50" si="2">G18*C18</f>
        <v>234</v>
      </c>
      <c r="I18" s="764">
        <v>1</v>
      </c>
      <c r="J18" s="773">
        <f>I18*C18</f>
        <v>117</v>
      </c>
      <c r="K18" s="764">
        <v>1</v>
      </c>
      <c r="L18" s="774">
        <f t="shared" si="0"/>
        <v>117</v>
      </c>
      <c r="M18" s="764">
        <v>1</v>
      </c>
      <c r="N18" s="768">
        <f t="shared" si="1"/>
        <v>117</v>
      </c>
    </row>
    <row r="19" spans="1:14">
      <c r="A19" s="764"/>
      <c r="B19" s="770" t="s">
        <v>1849</v>
      </c>
      <c r="C19" s="771">
        <v>208</v>
      </c>
      <c r="D19" s="767" t="s">
        <v>51</v>
      </c>
      <c r="E19" s="764">
        <v>10</v>
      </c>
      <c r="F19" s="775">
        <v>2080</v>
      </c>
      <c r="G19" s="763">
        <v>2</v>
      </c>
      <c r="H19" s="768">
        <f>G19*C19</f>
        <v>416</v>
      </c>
      <c r="I19" s="763">
        <v>3</v>
      </c>
      <c r="J19" s="776">
        <v>624</v>
      </c>
      <c r="K19" s="763">
        <v>2</v>
      </c>
      <c r="L19" s="777">
        <f t="shared" si="0"/>
        <v>416</v>
      </c>
      <c r="M19" s="763">
        <v>3</v>
      </c>
      <c r="N19" s="777">
        <f t="shared" si="1"/>
        <v>624</v>
      </c>
    </row>
    <row r="20" spans="1:14">
      <c r="A20" s="764"/>
      <c r="B20" s="770" t="s">
        <v>1850</v>
      </c>
      <c r="C20" s="771">
        <v>220</v>
      </c>
      <c r="D20" s="772" t="s">
        <v>43</v>
      </c>
      <c r="E20" s="764">
        <v>50</v>
      </c>
      <c r="F20" s="768">
        <v>11000</v>
      </c>
      <c r="G20" s="764">
        <v>20</v>
      </c>
      <c r="H20" s="778">
        <f t="shared" si="2"/>
        <v>4400</v>
      </c>
      <c r="I20" s="764">
        <v>10</v>
      </c>
      <c r="J20" s="773">
        <f>I20*C20</f>
        <v>2200</v>
      </c>
      <c r="K20" s="764">
        <v>10</v>
      </c>
      <c r="L20" s="774">
        <f>C20*K20</f>
        <v>2200</v>
      </c>
      <c r="M20" s="763">
        <v>10</v>
      </c>
      <c r="N20" s="777">
        <f t="shared" si="1"/>
        <v>2200</v>
      </c>
    </row>
    <row r="21" spans="1:14">
      <c r="A21" s="764"/>
      <c r="B21" s="770" t="s">
        <v>1851</v>
      </c>
      <c r="C21" s="771">
        <v>185</v>
      </c>
      <c r="D21" s="772" t="s">
        <v>43</v>
      </c>
      <c r="E21" s="764">
        <v>40</v>
      </c>
      <c r="F21" s="768">
        <v>7400</v>
      </c>
      <c r="G21" s="764">
        <v>10</v>
      </c>
      <c r="H21" s="778">
        <f t="shared" si="2"/>
        <v>1850</v>
      </c>
      <c r="I21" s="763">
        <v>10</v>
      </c>
      <c r="J21" s="773">
        <f>I21*C21</f>
        <v>1850</v>
      </c>
      <c r="K21" s="764">
        <v>10</v>
      </c>
      <c r="L21" s="774">
        <f t="shared" ref="L21:L40" si="3">C21*K21</f>
        <v>1850</v>
      </c>
      <c r="M21" s="763">
        <v>10</v>
      </c>
      <c r="N21" s="766">
        <f t="shared" si="1"/>
        <v>1850</v>
      </c>
    </row>
    <row r="22" spans="1:14">
      <c r="A22" s="764"/>
      <c r="B22" s="770" t="s">
        <v>1852</v>
      </c>
      <c r="C22" s="771">
        <v>165</v>
      </c>
      <c r="D22" s="772" t="s">
        <v>43</v>
      </c>
      <c r="E22" s="764">
        <v>50</v>
      </c>
      <c r="F22" s="768">
        <v>8250</v>
      </c>
      <c r="G22" s="764">
        <v>20</v>
      </c>
      <c r="H22" s="778">
        <f t="shared" si="2"/>
        <v>3300</v>
      </c>
      <c r="I22" s="763">
        <v>10</v>
      </c>
      <c r="J22" s="773">
        <f>I22*C22</f>
        <v>1650</v>
      </c>
      <c r="K22" s="764">
        <v>10</v>
      </c>
      <c r="L22" s="774">
        <f t="shared" si="3"/>
        <v>1650</v>
      </c>
      <c r="M22" s="763">
        <v>10</v>
      </c>
      <c r="N22" s="766">
        <f t="shared" si="1"/>
        <v>1650</v>
      </c>
    </row>
    <row r="23" spans="1:14">
      <c r="A23" s="764"/>
      <c r="B23" s="770" t="s">
        <v>1853</v>
      </c>
      <c r="C23" s="771">
        <v>98.52</v>
      </c>
      <c r="D23" s="772" t="s">
        <v>43</v>
      </c>
      <c r="E23" s="764">
        <v>40</v>
      </c>
      <c r="F23" s="768">
        <v>3940.8</v>
      </c>
      <c r="G23" s="764">
        <v>10</v>
      </c>
      <c r="H23" s="778">
        <f t="shared" si="2"/>
        <v>985.19999999999993</v>
      </c>
      <c r="I23" s="763">
        <v>10</v>
      </c>
      <c r="J23" s="773">
        <f>I23*C23</f>
        <v>985.19999999999993</v>
      </c>
      <c r="K23" s="764">
        <v>10</v>
      </c>
      <c r="L23" s="774">
        <f t="shared" si="3"/>
        <v>985.19999999999993</v>
      </c>
      <c r="M23" s="763">
        <v>10</v>
      </c>
      <c r="N23" s="766">
        <f t="shared" si="1"/>
        <v>985.19999999999993</v>
      </c>
    </row>
    <row r="24" spans="1:14">
      <c r="A24" s="764"/>
      <c r="B24" s="770" t="s">
        <v>1854</v>
      </c>
      <c r="C24" s="771">
        <v>30</v>
      </c>
      <c r="D24" s="772" t="s">
        <v>128</v>
      </c>
      <c r="E24" s="764">
        <v>10</v>
      </c>
      <c r="F24" s="768">
        <v>300</v>
      </c>
      <c r="G24" s="764">
        <v>10</v>
      </c>
      <c r="H24" s="778">
        <f t="shared" si="2"/>
        <v>300</v>
      </c>
      <c r="I24" s="763"/>
      <c r="J24" s="773"/>
      <c r="K24" s="764"/>
      <c r="L24" s="774"/>
      <c r="M24" s="763"/>
      <c r="N24" s="766"/>
    </row>
    <row r="25" spans="1:14">
      <c r="A25" s="764"/>
      <c r="B25" s="770" t="s">
        <v>1855</v>
      </c>
      <c r="C25" s="771">
        <v>400</v>
      </c>
      <c r="D25" s="772" t="s">
        <v>128</v>
      </c>
      <c r="E25" s="764">
        <v>3</v>
      </c>
      <c r="F25" s="768">
        <v>1200</v>
      </c>
      <c r="G25" s="764"/>
      <c r="H25" s="778"/>
      <c r="I25" s="763">
        <v>3</v>
      </c>
      <c r="J25" s="773">
        <f>I25*C25</f>
        <v>1200</v>
      </c>
      <c r="K25" s="764"/>
      <c r="L25" s="774"/>
      <c r="M25" s="763"/>
      <c r="N25" s="766"/>
    </row>
    <row r="26" spans="1:14">
      <c r="A26" s="764"/>
      <c r="B26" s="770" t="s">
        <v>1856</v>
      </c>
      <c r="C26" s="771">
        <v>5</v>
      </c>
      <c r="D26" s="772" t="s">
        <v>128</v>
      </c>
      <c r="E26" s="764">
        <v>200</v>
      </c>
      <c r="F26" s="768">
        <v>1000</v>
      </c>
      <c r="G26" s="764">
        <v>100</v>
      </c>
      <c r="H26" s="778">
        <v>500</v>
      </c>
      <c r="I26" s="763">
        <v>100</v>
      </c>
      <c r="J26" s="773">
        <f>I26*C26</f>
        <v>500</v>
      </c>
      <c r="K26" s="764"/>
      <c r="L26" s="774"/>
      <c r="M26" s="763"/>
      <c r="N26" s="766"/>
    </row>
    <row r="27" spans="1:14">
      <c r="A27" s="764"/>
      <c r="B27" s="770" t="s">
        <v>1857</v>
      </c>
      <c r="C27" s="771">
        <v>8</v>
      </c>
      <c r="D27" s="772" t="s">
        <v>61</v>
      </c>
      <c r="E27" s="764">
        <v>3</v>
      </c>
      <c r="F27" s="768">
        <v>288</v>
      </c>
      <c r="G27" s="764">
        <v>2</v>
      </c>
      <c r="H27" s="778">
        <v>192</v>
      </c>
      <c r="I27" s="763">
        <v>1</v>
      </c>
      <c r="J27" s="773">
        <v>96</v>
      </c>
      <c r="K27" s="764"/>
      <c r="L27" s="774">
        <f t="shared" si="3"/>
        <v>0</v>
      </c>
      <c r="M27" s="779"/>
      <c r="N27" s="763"/>
    </row>
    <row r="28" spans="1:14">
      <c r="A28" s="764"/>
      <c r="B28" s="770" t="s">
        <v>1858</v>
      </c>
      <c r="C28" s="771">
        <v>6</v>
      </c>
      <c r="D28" s="772" t="s">
        <v>61</v>
      </c>
      <c r="E28" s="764">
        <v>3</v>
      </c>
      <c r="F28" s="768">
        <v>216</v>
      </c>
      <c r="G28" s="764"/>
      <c r="H28" s="778"/>
      <c r="I28" s="763">
        <v>3</v>
      </c>
      <c r="J28" s="773">
        <v>216</v>
      </c>
      <c r="K28" s="764"/>
      <c r="L28" s="774">
        <f t="shared" si="3"/>
        <v>0</v>
      </c>
      <c r="M28" s="779"/>
      <c r="N28" s="763"/>
    </row>
    <row r="29" spans="1:14">
      <c r="A29" s="764"/>
      <c r="B29" s="770" t="s">
        <v>1859</v>
      </c>
      <c r="C29" s="771">
        <v>400</v>
      </c>
      <c r="D29" s="772" t="s">
        <v>128</v>
      </c>
      <c r="E29" s="764">
        <v>10</v>
      </c>
      <c r="F29" s="768">
        <v>4000</v>
      </c>
      <c r="G29" s="764">
        <v>3</v>
      </c>
      <c r="H29" s="778">
        <v>1200</v>
      </c>
      <c r="I29" s="763">
        <v>3</v>
      </c>
      <c r="J29" s="773">
        <f>I29*C29</f>
        <v>1200</v>
      </c>
      <c r="K29" s="764">
        <v>3</v>
      </c>
      <c r="L29" s="774">
        <f t="shared" si="3"/>
        <v>1200</v>
      </c>
      <c r="M29" s="779">
        <v>1</v>
      </c>
      <c r="N29" s="776">
        <v>400</v>
      </c>
    </row>
    <row r="30" spans="1:14">
      <c r="A30" s="764"/>
      <c r="B30" s="770" t="s">
        <v>1860</v>
      </c>
      <c r="C30" s="771">
        <v>400</v>
      </c>
      <c r="D30" s="772" t="s">
        <v>128</v>
      </c>
      <c r="E30" s="764">
        <v>10</v>
      </c>
      <c r="F30" s="768">
        <v>4000</v>
      </c>
      <c r="G30" s="764">
        <v>3</v>
      </c>
      <c r="H30" s="778">
        <v>1200</v>
      </c>
      <c r="I30" s="763">
        <v>3</v>
      </c>
      <c r="J30" s="773">
        <f>I30*C30</f>
        <v>1200</v>
      </c>
      <c r="K30" s="764">
        <v>3</v>
      </c>
      <c r="L30" s="774">
        <f t="shared" si="3"/>
        <v>1200</v>
      </c>
      <c r="M30" s="779">
        <v>1</v>
      </c>
      <c r="N30" s="776">
        <v>400</v>
      </c>
    </row>
    <row r="31" spans="1:14">
      <c r="A31" s="764"/>
      <c r="B31" s="770" t="s">
        <v>1861</v>
      </c>
      <c r="C31" s="771">
        <v>400</v>
      </c>
      <c r="D31" s="772" t="s">
        <v>128</v>
      </c>
      <c r="E31" s="764">
        <v>10</v>
      </c>
      <c r="F31" s="768">
        <v>4000</v>
      </c>
      <c r="G31" s="764">
        <v>3</v>
      </c>
      <c r="H31" s="778">
        <v>1200</v>
      </c>
      <c r="I31" s="763">
        <v>3</v>
      </c>
      <c r="J31" s="773">
        <f>I31*C31</f>
        <v>1200</v>
      </c>
      <c r="K31" s="764">
        <v>3</v>
      </c>
      <c r="L31" s="774">
        <f t="shared" si="3"/>
        <v>1200</v>
      </c>
      <c r="M31" s="779">
        <v>1</v>
      </c>
      <c r="N31" s="776">
        <v>400</v>
      </c>
    </row>
    <row r="32" spans="1:14">
      <c r="A32" s="764"/>
      <c r="B32" s="770" t="s">
        <v>1862</v>
      </c>
      <c r="C32" s="771">
        <v>450</v>
      </c>
      <c r="D32" s="772" t="s">
        <v>148</v>
      </c>
      <c r="E32" s="764">
        <v>30</v>
      </c>
      <c r="F32" s="768">
        <v>15000</v>
      </c>
      <c r="G32" s="764">
        <v>10</v>
      </c>
      <c r="H32" s="778">
        <v>4500</v>
      </c>
      <c r="I32" s="763">
        <v>6</v>
      </c>
      <c r="J32" s="773">
        <f>I32*C32</f>
        <v>2700</v>
      </c>
      <c r="K32" s="764">
        <v>6</v>
      </c>
      <c r="L32" s="774">
        <f t="shared" si="3"/>
        <v>2700</v>
      </c>
      <c r="M32" s="779">
        <v>4</v>
      </c>
      <c r="N32" s="780">
        <v>1800</v>
      </c>
    </row>
    <row r="33" spans="1:49">
      <c r="A33" s="764"/>
      <c r="B33" s="770" t="s">
        <v>1863</v>
      </c>
      <c r="C33" s="771">
        <v>1200</v>
      </c>
      <c r="D33" s="772" t="s">
        <v>51</v>
      </c>
      <c r="E33" s="764">
        <v>3</v>
      </c>
      <c r="F33" s="768">
        <v>3600</v>
      </c>
      <c r="G33" s="764">
        <v>2</v>
      </c>
      <c r="H33" s="778">
        <f t="shared" si="2"/>
        <v>2400</v>
      </c>
      <c r="I33" s="764">
        <v>1</v>
      </c>
      <c r="J33" s="778">
        <f t="shared" ref="J33:J50" si="4">I33*C33</f>
        <v>1200</v>
      </c>
      <c r="K33" s="779"/>
      <c r="L33" s="774">
        <f t="shared" si="3"/>
        <v>0</v>
      </c>
      <c r="M33" s="763"/>
      <c r="N33" s="768">
        <f>M33*C33</f>
        <v>0</v>
      </c>
    </row>
    <row r="34" spans="1:49">
      <c r="A34" s="764"/>
      <c r="B34" s="781" t="s">
        <v>1864</v>
      </c>
      <c r="C34" s="782">
        <v>7000</v>
      </c>
      <c r="D34" s="783" t="s">
        <v>191</v>
      </c>
      <c r="E34" s="784">
        <v>1</v>
      </c>
      <c r="F34" s="768">
        <v>7000</v>
      </c>
      <c r="G34" s="784"/>
      <c r="H34" s="785"/>
      <c r="I34" s="784">
        <v>1</v>
      </c>
      <c r="J34" s="778">
        <f t="shared" si="4"/>
        <v>7000</v>
      </c>
      <c r="K34" s="786"/>
      <c r="L34" s="774">
        <f t="shared" si="3"/>
        <v>0</v>
      </c>
      <c r="M34" s="787"/>
      <c r="N34" s="788"/>
    </row>
    <row r="35" spans="1:49">
      <c r="A35" s="764"/>
      <c r="B35" s="781" t="s">
        <v>1865</v>
      </c>
      <c r="C35" s="782">
        <v>1500</v>
      </c>
      <c r="D35" s="783" t="s">
        <v>1866</v>
      </c>
      <c r="E35" s="784">
        <v>1</v>
      </c>
      <c r="F35" s="768">
        <v>1500</v>
      </c>
      <c r="G35" s="784"/>
      <c r="H35" s="785"/>
      <c r="I35" s="784">
        <v>1</v>
      </c>
      <c r="J35" s="778">
        <f t="shared" si="4"/>
        <v>1500</v>
      </c>
      <c r="K35" s="786"/>
      <c r="L35" s="774">
        <f t="shared" si="3"/>
        <v>0</v>
      </c>
      <c r="M35" s="787"/>
      <c r="N35" s="788"/>
    </row>
    <row r="36" spans="1:49">
      <c r="A36" s="764"/>
      <c r="B36" s="781" t="s">
        <v>1867</v>
      </c>
      <c r="C36" s="782">
        <v>1500</v>
      </c>
      <c r="D36" s="783" t="s">
        <v>1866</v>
      </c>
      <c r="E36" s="784">
        <v>1</v>
      </c>
      <c r="F36" s="768">
        <v>1500</v>
      </c>
      <c r="G36" s="784"/>
      <c r="H36" s="785"/>
      <c r="I36" s="784">
        <v>1</v>
      </c>
      <c r="J36" s="778">
        <f t="shared" si="4"/>
        <v>1500</v>
      </c>
      <c r="K36" s="786"/>
      <c r="L36" s="774">
        <f t="shared" si="3"/>
        <v>0</v>
      </c>
      <c r="M36" s="787"/>
      <c r="N36" s="788"/>
    </row>
    <row r="37" spans="1:49">
      <c r="A37" s="764"/>
      <c r="B37" s="781" t="s">
        <v>1868</v>
      </c>
      <c r="C37" s="782">
        <v>1500</v>
      </c>
      <c r="D37" s="783" t="s">
        <v>1866</v>
      </c>
      <c r="E37" s="784">
        <v>1</v>
      </c>
      <c r="F37" s="768">
        <v>1500</v>
      </c>
      <c r="G37" s="784"/>
      <c r="H37" s="785"/>
      <c r="I37" s="784">
        <v>1</v>
      </c>
      <c r="J37" s="778">
        <f t="shared" si="4"/>
        <v>1500</v>
      </c>
      <c r="K37" s="786"/>
      <c r="L37" s="774">
        <f t="shared" si="3"/>
        <v>0</v>
      </c>
      <c r="M37" s="787"/>
      <c r="N37" s="788"/>
    </row>
    <row r="38" spans="1:49">
      <c r="A38" s="764"/>
      <c r="B38" s="781" t="s">
        <v>1869</v>
      </c>
      <c r="C38" s="782">
        <v>1500</v>
      </c>
      <c r="D38" s="783" t="s">
        <v>1866</v>
      </c>
      <c r="E38" s="784">
        <v>1</v>
      </c>
      <c r="F38" s="768">
        <v>1500</v>
      </c>
      <c r="G38" s="784"/>
      <c r="H38" s="785"/>
      <c r="I38" s="784">
        <v>1</v>
      </c>
      <c r="J38" s="778">
        <f t="shared" si="4"/>
        <v>1500</v>
      </c>
      <c r="K38" s="786"/>
      <c r="L38" s="774">
        <f t="shared" si="3"/>
        <v>0</v>
      </c>
      <c r="M38" s="787"/>
      <c r="N38" s="788"/>
    </row>
    <row r="39" spans="1:49">
      <c r="A39" s="764"/>
      <c r="B39" s="781" t="s">
        <v>1870</v>
      </c>
      <c r="C39" s="782">
        <v>3500</v>
      </c>
      <c r="D39" s="783" t="s">
        <v>191</v>
      </c>
      <c r="E39" s="784">
        <v>1</v>
      </c>
      <c r="F39" s="768">
        <v>3500</v>
      </c>
      <c r="G39" s="784"/>
      <c r="H39" s="785"/>
      <c r="I39" s="784">
        <v>1</v>
      </c>
      <c r="J39" s="778">
        <f t="shared" si="4"/>
        <v>3500</v>
      </c>
      <c r="K39" s="786"/>
      <c r="L39" s="774">
        <f t="shared" si="3"/>
        <v>0</v>
      </c>
      <c r="M39" s="787"/>
      <c r="N39" s="788"/>
    </row>
    <row r="40" spans="1:49">
      <c r="A40" s="764"/>
      <c r="B40" s="781" t="s">
        <v>1871</v>
      </c>
      <c r="C40" s="782">
        <v>55</v>
      </c>
      <c r="D40" s="789" t="s">
        <v>128</v>
      </c>
      <c r="E40" s="784">
        <v>7</v>
      </c>
      <c r="F40" s="768">
        <v>385</v>
      </c>
      <c r="G40" s="787">
        <v>3</v>
      </c>
      <c r="H40" s="785">
        <f t="shared" si="2"/>
        <v>165</v>
      </c>
      <c r="I40" s="787">
        <v>2</v>
      </c>
      <c r="J40" s="778">
        <f t="shared" si="4"/>
        <v>110</v>
      </c>
      <c r="K40" s="787">
        <v>2</v>
      </c>
      <c r="L40" s="774">
        <f t="shared" si="3"/>
        <v>110</v>
      </c>
      <c r="M40" s="786"/>
      <c r="N40" s="787"/>
    </row>
    <row r="41" spans="1:49">
      <c r="A41" s="764"/>
      <c r="B41" s="781" t="s">
        <v>1872</v>
      </c>
      <c r="C41" s="782">
        <v>200</v>
      </c>
      <c r="D41" s="789" t="s">
        <v>128</v>
      </c>
      <c r="E41" s="784">
        <v>4</v>
      </c>
      <c r="F41" s="768">
        <v>800</v>
      </c>
      <c r="G41" s="787">
        <v>4</v>
      </c>
      <c r="H41" s="785"/>
      <c r="I41" s="787"/>
      <c r="J41" s="778"/>
      <c r="K41" s="787"/>
      <c r="L41" s="790"/>
      <c r="M41" s="786"/>
      <c r="N41" s="787"/>
    </row>
    <row r="42" spans="1:49">
      <c r="A42" s="764"/>
      <c r="B42" s="781" t="s">
        <v>55</v>
      </c>
      <c r="C42" s="782">
        <v>25</v>
      </c>
      <c r="D42" s="789" t="s">
        <v>128</v>
      </c>
      <c r="E42" s="784">
        <v>4</v>
      </c>
      <c r="F42" s="768">
        <v>200</v>
      </c>
      <c r="G42" s="787"/>
      <c r="H42" s="785"/>
      <c r="I42" s="787">
        <v>4</v>
      </c>
      <c r="J42" s="778">
        <f t="shared" si="4"/>
        <v>100</v>
      </c>
      <c r="K42" s="787"/>
      <c r="L42" s="790"/>
      <c r="M42" s="786"/>
      <c r="N42" s="787"/>
    </row>
    <row r="43" spans="1:49" s="688" customFormat="1">
      <c r="A43" s="764"/>
      <c r="B43" s="791" t="s">
        <v>56</v>
      </c>
      <c r="C43" s="792">
        <v>25</v>
      </c>
      <c r="D43" s="789" t="s">
        <v>57</v>
      </c>
      <c r="E43" s="787">
        <v>3</v>
      </c>
      <c r="F43" s="768">
        <v>75</v>
      </c>
      <c r="G43" s="787">
        <v>1</v>
      </c>
      <c r="H43" s="793">
        <f t="shared" si="2"/>
        <v>25</v>
      </c>
      <c r="I43" s="787"/>
      <c r="J43" s="778"/>
      <c r="K43" s="787">
        <v>2</v>
      </c>
      <c r="L43" s="788">
        <f>C43*K43</f>
        <v>50</v>
      </c>
      <c r="M43" s="787"/>
      <c r="N43" s="786"/>
      <c r="O43" s="794"/>
      <c r="P43" s="795"/>
      <c r="Q43" s="795"/>
      <c r="R43" s="795"/>
      <c r="S43" s="795"/>
      <c r="T43" s="795"/>
      <c r="U43" s="795"/>
      <c r="V43" s="795"/>
      <c r="W43" s="795"/>
      <c r="X43" s="795"/>
      <c r="Y43" s="795"/>
      <c r="Z43" s="795"/>
      <c r="AA43" s="795"/>
      <c r="AB43" s="795"/>
      <c r="AC43" s="795"/>
      <c r="AD43" s="795"/>
      <c r="AE43" s="795"/>
      <c r="AF43" s="795"/>
      <c r="AG43" s="795"/>
      <c r="AH43" s="795"/>
      <c r="AI43" s="795"/>
      <c r="AJ43" s="795"/>
      <c r="AK43" s="795"/>
      <c r="AL43" s="795"/>
      <c r="AM43" s="795"/>
      <c r="AN43" s="795"/>
      <c r="AO43" s="795"/>
      <c r="AP43" s="795"/>
      <c r="AQ43" s="795"/>
      <c r="AR43" s="795"/>
      <c r="AS43" s="795"/>
      <c r="AT43" s="795"/>
      <c r="AU43" s="795"/>
      <c r="AV43" s="795"/>
      <c r="AW43" s="795"/>
    </row>
    <row r="44" spans="1:49" s="795" customFormat="1">
      <c r="A44" s="764"/>
      <c r="B44" s="791" t="s">
        <v>1873</v>
      </c>
      <c r="C44" s="792">
        <v>18000</v>
      </c>
      <c r="D44" s="789" t="s">
        <v>191</v>
      </c>
      <c r="E44" s="787">
        <v>1</v>
      </c>
      <c r="F44" s="768">
        <v>18000</v>
      </c>
      <c r="G44" s="787"/>
      <c r="H44" s="793"/>
      <c r="I44" s="787">
        <v>1</v>
      </c>
      <c r="J44" s="778">
        <v>18000</v>
      </c>
      <c r="K44" s="787"/>
      <c r="L44" s="788"/>
      <c r="M44" s="787"/>
      <c r="N44" s="786"/>
    </row>
    <row r="45" spans="1:49" s="795" customFormat="1">
      <c r="A45" s="764"/>
      <c r="B45" s="796" t="s">
        <v>1874</v>
      </c>
      <c r="C45" s="766">
        <v>35</v>
      </c>
      <c r="D45" s="767" t="s">
        <v>128</v>
      </c>
      <c r="E45" s="763">
        <v>4</v>
      </c>
      <c r="F45" s="768">
        <v>140</v>
      </c>
      <c r="G45" s="763">
        <v>2</v>
      </c>
      <c r="H45" s="797">
        <f t="shared" si="2"/>
        <v>70</v>
      </c>
      <c r="I45" s="763">
        <v>2</v>
      </c>
      <c r="J45" s="778">
        <v>70</v>
      </c>
      <c r="K45" s="763"/>
      <c r="L45" s="768"/>
      <c r="M45" s="763"/>
      <c r="N45" s="779"/>
    </row>
    <row r="46" spans="1:49" s="795" customFormat="1">
      <c r="A46" s="764"/>
      <c r="B46" s="791" t="s">
        <v>1875</v>
      </c>
      <c r="C46" s="792">
        <v>7</v>
      </c>
      <c r="D46" s="789" t="s">
        <v>128</v>
      </c>
      <c r="E46" s="787">
        <v>100</v>
      </c>
      <c r="F46" s="768">
        <v>700</v>
      </c>
      <c r="G46" s="787">
        <v>100</v>
      </c>
      <c r="H46" s="793">
        <v>700</v>
      </c>
      <c r="I46" s="787"/>
      <c r="J46" s="778"/>
      <c r="K46" s="787"/>
      <c r="L46" s="788"/>
      <c r="M46" s="787"/>
      <c r="N46" s="786"/>
    </row>
    <row r="47" spans="1:49" s="795" customFormat="1">
      <c r="A47" s="764"/>
      <c r="B47" s="791" t="s">
        <v>1876</v>
      </c>
      <c r="C47" s="792">
        <v>150</v>
      </c>
      <c r="D47" s="789" t="s">
        <v>128</v>
      </c>
      <c r="E47" s="787">
        <v>5</v>
      </c>
      <c r="F47" s="768">
        <v>750</v>
      </c>
      <c r="G47" s="787">
        <v>5</v>
      </c>
      <c r="H47" s="793">
        <v>750</v>
      </c>
      <c r="I47" s="787"/>
      <c r="J47" s="778"/>
      <c r="K47" s="787"/>
      <c r="L47" s="788"/>
      <c r="M47" s="787"/>
      <c r="N47" s="786"/>
    </row>
    <row r="48" spans="1:49" s="795" customFormat="1">
      <c r="A48" s="764"/>
      <c r="B48" s="791" t="s">
        <v>1877</v>
      </c>
      <c r="C48" s="792">
        <v>5</v>
      </c>
      <c r="D48" s="789" t="s">
        <v>128</v>
      </c>
      <c r="E48" s="787">
        <v>20</v>
      </c>
      <c r="F48" s="768">
        <v>100</v>
      </c>
      <c r="G48" s="787"/>
      <c r="H48" s="793"/>
      <c r="I48" s="787">
        <v>20</v>
      </c>
      <c r="J48" s="778">
        <v>100</v>
      </c>
      <c r="K48" s="787"/>
      <c r="L48" s="788"/>
      <c r="M48" s="787"/>
      <c r="N48" s="786"/>
    </row>
    <row r="49" spans="1:14" s="795" customFormat="1">
      <c r="A49" s="764"/>
      <c r="B49" s="791" t="s">
        <v>1878</v>
      </c>
      <c r="C49" s="792">
        <v>240</v>
      </c>
      <c r="D49" s="789" t="s">
        <v>128</v>
      </c>
      <c r="E49" s="787">
        <v>2</v>
      </c>
      <c r="F49" s="768">
        <v>480</v>
      </c>
      <c r="G49" s="787"/>
      <c r="H49" s="793"/>
      <c r="I49" s="787">
        <v>2</v>
      </c>
      <c r="J49" s="778">
        <v>480</v>
      </c>
      <c r="K49" s="787"/>
      <c r="L49" s="788"/>
      <c r="M49" s="787"/>
      <c r="N49" s="786"/>
    </row>
    <row r="50" spans="1:14" s="795" customFormat="1">
      <c r="A50" s="764"/>
      <c r="B50" s="765" t="s">
        <v>1879</v>
      </c>
      <c r="C50" s="766">
        <v>51.67</v>
      </c>
      <c r="D50" s="767" t="s">
        <v>61</v>
      </c>
      <c r="E50" s="763">
        <v>3</v>
      </c>
      <c r="F50" s="768">
        <v>155</v>
      </c>
      <c r="G50" s="763">
        <v>1</v>
      </c>
      <c r="H50" s="797">
        <f t="shared" si="2"/>
        <v>51.67</v>
      </c>
      <c r="I50" s="763">
        <v>1</v>
      </c>
      <c r="J50" s="778">
        <f t="shared" si="4"/>
        <v>51.67</v>
      </c>
      <c r="K50" s="763"/>
      <c r="L50" s="768"/>
      <c r="M50" s="763">
        <v>1</v>
      </c>
      <c r="N50" s="769">
        <f>M50*C50</f>
        <v>51.67</v>
      </c>
    </row>
    <row r="51" spans="1:14" s="795" customFormat="1">
      <c r="A51" s="764"/>
      <c r="B51" s="765" t="s">
        <v>1880</v>
      </c>
      <c r="C51" s="766">
        <v>200</v>
      </c>
      <c r="D51" s="767" t="s">
        <v>191</v>
      </c>
      <c r="E51" s="763">
        <v>1</v>
      </c>
      <c r="F51" s="768">
        <v>200</v>
      </c>
      <c r="G51" s="763"/>
      <c r="H51" s="797"/>
      <c r="I51" s="763">
        <v>1</v>
      </c>
      <c r="J51" s="778">
        <v>200</v>
      </c>
      <c r="K51" s="763"/>
      <c r="L51" s="768"/>
      <c r="M51" s="763"/>
      <c r="N51" s="769"/>
    </row>
    <row r="52" spans="1:14" s="795" customFormat="1">
      <c r="A52" s="764"/>
      <c r="B52" s="765" t="s">
        <v>1881</v>
      </c>
      <c r="C52" s="766">
        <v>300</v>
      </c>
      <c r="D52" s="767" t="s">
        <v>191</v>
      </c>
      <c r="E52" s="763">
        <v>1</v>
      </c>
      <c r="F52" s="768">
        <v>300</v>
      </c>
      <c r="G52" s="763"/>
      <c r="H52" s="797"/>
      <c r="I52" s="763">
        <v>1</v>
      </c>
      <c r="J52" s="778">
        <v>300</v>
      </c>
      <c r="K52" s="763"/>
      <c r="L52" s="768"/>
      <c r="M52" s="763"/>
      <c r="N52" s="769"/>
    </row>
    <row r="53" spans="1:14" s="795" customFormat="1">
      <c r="A53" s="764"/>
      <c r="B53" s="765" t="s">
        <v>1882</v>
      </c>
      <c r="C53" s="766">
        <v>300</v>
      </c>
      <c r="D53" s="767" t="s">
        <v>191</v>
      </c>
      <c r="E53" s="763">
        <v>1</v>
      </c>
      <c r="F53" s="768">
        <v>300</v>
      </c>
      <c r="G53" s="763"/>
      <c r="H53" s="797"/>
      <c r="I53" s="763">
        <v>1</v>
      </c>
      <c r="J53" s="778">
        <v>300</v>
      </c>
      <c r="K53" s="763"/>
      <c r="L53" s="768"/>
      <c r="M53" s="763"/>
      <c r="N53" s="769"/>
    </row>
    <row r="54" spans="1:14" s="795" customFormat="1">
      <c r="A54" s="764"/>
      <c r="B54" s="765" t="s">
        <v>1883</v>
      </c>
      <c r="C54" s="766">
        <v>15000</v>
      </c>
      <c r="D54" s="767" t="s">
        <v>191</v>
      </c>
      <c r="E54" s="763">
        <v>1</v>
      </c>
      <c r="F54" s="768">
        <v>15000</v>
      </c>
      <c r="G54" s="763"/>
      <c r="H54" s="797"/>
      <c r="I54" s="763">
        <v>1</v>
      </c>
      <c r="J54" s="778">
        <v>15000</v>
      </c>
      <c r="K54" s="763"/>
      <c r="L54" s="768"/>
      <c r="M54" s="763"/>
      <c r="N54" s="769"/>
    </row>
    <row r="55" spans="1:14" s="795" customFormat="1">
      <c r="A55" s="764"/>
      <c r="B55" s="765" t="s">
        <v>1884</v>
      </c>
      <c r="C55" s="766">
        <v>22</v>
      </c>
      <c r="D55" s="767" t="s">
        <v>128</v>
      </c>
      <c r="E55" s="763">
        <v>4</v>
      </c>
      <c r="F55" s="768">
        <f>C55*G55*K55</f>
        <v>88</v>
      </c>
      <c r="G55" s="763">
        <v>2</v>
      </c>
      <c r="H55" s="797">
        <f>C55*G55</f>
        <v>44</v>
      </c>
      <c r="I55" s="763"/>
      <c r="J55" s="763"/>
      <c r="K55" s="763">
        <v>2</v>
      </c>
      <c r="L55" s="768">
        <f>K55*C55</f>
        <v>44</v>
      </c>
      <c r="M55" s="763"/>
      <c r="N55" s="769"/>
    </row>
    <row r="56" spans="1:14" s="795" customFormat="1">
      <c r="A56" s="764"/>
      <c r="B56" s="765" t="s">
        <v>1885</v>
      </c>
      <c r="C56" s="766">
        <v>20</v>
      </c>
      <c r="D56" s="767" t="s">
        <v>128</v>
      </c>
      <c r="E56" s="763">
        <v>10</v>
      </c>
      <c r="F56" s="768">
        <v>200</v>
      </c>
      <c r="G56" s="763">
        <v>10</v>
      </c>
      <c r="H56" s="797">
        <v>200</v>
      </c>
      <c r="I56" s="763"/>
      <c r="J56" s="763"/>
      <c r="K56" s="763"/>
      <c r="L56" s="768"/>
      <c r="M56" s="763"/>
      <c r="N56" s="769"/>
    </row>
    <row r="57" spans="1:14" s="795" customFormat="1">
      <c r="A57" s="764"/>
      <c r="B57" s="765" t="s">
        <v>1886</v>
      </c>
      <c r="C57" s="766">
        <v>90</v>
      </c>
      <c r="D57" s="767" t="s">
        <v>494</v>
      </c>
      <c r="E57" s="763">
        <v>2</v>
      </c>
      <c r="F57" s="768">
        <v>180</v>
      </c>
      <c r="G57" s="763">
        <v>2</v>
      </c>
      <c r="H57" s="797">
        <v>180</v>
      </c>
      <c r="I57" s="763"/>
      <c r="J57" s="763"/>
      <c r="K57" s="763"/>
      <c r="L57" s="768"/>
      <c r="M57" s="763"/>
      <c r="N57" s="769"/>
    </row>
    <row r="58" spans="1:14" s="795" customFormat="1">
      <c r="A58" s="764"/>
      <c r="B58" s="765" t="s">
        <v>1887</v>
      </c>
      <c r="C58" s="766">
        <v>100</v>
      </c>
      <c r="D58" s="767" t="s">
        <v>43</v>
      </c>
      <c r="E58" s="763">
        <v>6</v>
      </c>
      <c r="F58" s="768">
        <f t="shared" ref="F58" si="5">C58*G58*I58*K58*M58</f>
        <v>300</v>
      </c>
      <c r="G58" s="763">
        <v>3</v>
      </c>
      <c r="H58" s="797">
        <f t="shared" ref="H58:H71" si="6">G58*C58</f>
        <v>300</v>
      </c>
      <c r="I58" s="763">
        <v>1</v>
      </c>
      <c r="J58" s="768">
        <f>I58*C58</f>
        <v>100</v>
      </c>
      <c r="K58" s="763">
        <v>1</v>
      </c>
      <c r="L58" s="768">
        <f>K58*C58</f>
        <v>100</v>
      </c>
      <c r="M58" s="763">
        <v>1</v>
      </c>
      <c r="N58" s="769">
        <f>M58*C58</f>
        <v>100</v>
      </c>
    </row>
    <row r="59" spans="1:14" s="795" customFormat="1">
      <c r="A59" s="764"/>
      <c r="B59" s="765" t="s">
        <v>70</v>
      </c>
      <c r="C59" s="766">
        <v>35</v>
      </c>
      <c r="D59" s="767" t="s">
        <v>51</v>
      </c>
      <c r="E59" s="763">
        <v>10</v>
      </c>
      <c r="F59" s="768">
        <v>350</v>
      </c>
      <c r="G59" s="763">
        <v>3</v>
      </c>
      <c r="H59" s="797">
        <f t="shared" si="6"/>
        <v>105</v>
      </c>
      <c r="I59" s="763">
        <v>2</v>
      </c>
      <c r="J59" s="768"/>
      <c r="K59" s="763">
        <v>2</v>
      </c>
      <c r="L59" s="768"/>
      <c r="M59" s="763">
        <v>3</v>
      </c>
      <c r="N59" s="769">
        <f>M59*C59</f>
        <v>105</v>
      </c>
    </row>
    <row r="60" spans="1:14" s="795" customFormat="1">
      <c r="A60" s="764"/>
      <c r="B60" s="798" t="s">
        <v>69</v>
      </c>
      <c r="C60" s="766">
        <v>25</v>
      </c>
      <c r="D60" s="799" t="s">
        <v>51</v>
      </c>
      <c r="E60" s="763">
        <v>5</v>
      </c>
      <c r="F60" s="768">
        <v>250</v>
      </c>
      <c r="G60" s="763">
        <v>2</v>
      </c>
      <c r="H60" s="797">
        <f t="shared" si="6"/>
        <v>50</v>
      </c>
      <c r="I60" s="763">
        <v>1</v>
      </c>
      <c r="J60" s="776">
        <v>25</v>
      </c>
      <c r="K60" s="763">
        <v>1</v>
      </c>
      <c r="L60" s="768">
        <v>25</v>
      </c>
      <c r="M60" s="763">
        <v>1</v>
      </c>
      <c r="N60" s="769">
        <f>M60*C60</f>
        <v>25</v>
      </c>
    </row>
    <row r="61" spans="1:14" s="795" customFormat="1">
      <c r="A61" s="764"/>
      <c r="B61" s="765" t="s">
        <v>1888</v>
      </c>
      <c r="C61" s="766">
        <v>5</v>
      </c>
      <c r="D61" s="767" t="s">
        <v>51</v>
      </c>
      <c r="E61" s="763">
        <v>4</v>
      </c>
      <c r="F61" s="768">
        <v>240</v>
      </c>
      <c r="G61" s="763">
        <v>2</v>
      </c>
      <c r="H61" s="797">
        <v>120</v>
      </c>
      <c r="I61" s="763"/>
      <c r="J61" s="768"/>
      <c r="K61" s="763">
        <v>2</v>
      </c>
      <c r="L61" s="768">
        <v>120</v>
      </c>
      <c r="M61" s="763"/>
      <c r="N61" s="769"/>
    </row>
    <row r="62" spans="1:14" s="795" customFormat="1">
      <c r="A62" s="764"/>
      <c r="B62" s="765" t="s">
        <v>1889</v>
      </c>
      <c r="C62" s="800">
        <v>61.16</v>
      </c>
      <c r="D62" s="767" t="s">
        <v>128</v>
      </c>
      <c r="E62" s="801">
        <v>4</v>
      </c>
      <c r="F62" s="768">
        <f>C62*G62*M62</f>
        <v>244.64</v>
      </c>
      <c r="G62" s="801">
        <v>2</v>
      </c>
      <c r="H62" s="802">
        <f t="shared" si="6"/>
        <v>122.32</v>
      </c>
      <c r="I62" s="801"/>
      <c r="J62" s="803"/>
      <c r="K62" s="801"/>
      <c r="L62" s="803"/>
      <c r="M62" s="801">
        <v>2</v>
      </c>
      <c r="N62" s="769">
        <f>M62*C62</f>
        <v>122.32</v>
      </c>
    </row>
    <row r="63" spans="1:14" s="795" customFormat="1">
      <c r="A63" s="764"/>
      <c r="B63" s="765" t="s">
        <v>1890</v>
      </c>
      <c r="C63" s="800">
        <v>400</v>
      </c>
      <c r="D63" s="767" t="s">
        <v>128</v>
      </c>
      <c r="E63" s="801">
        <v>2</v>
      </c>
      <c r="F63" s="768">
        <v>800</v>
      </c>
      <c r="G63" s="801"/>
      <c r="H63" s="802"/>
      <c r="I63" s="801">
        <v>2</v>
      </c>
      <c r="J63" s="803">
        <v>800</v>
      </c>
      <c r="K63" s="801"/>
      <c r="L63" s="803"/>
      <c r="M63" s="801"/>
      <c r="N63" s="769"/>
    </row>
    <row r="64" spans="1:14" s="795" customFormat="1">
      <c r="A64" s="764"/>
      <c r="B64" s="765" t="s">
        <v>1891</v>
      </c>
      <c r="C64" s="800">
        <v>2500</v>
      </c>
      <c r="D64" s="767" t="s">
        <v>128</v>
      </c>
      <c r="E64" s="801">
        <v>2</v>
      </c>
      <c r="F64" s="768">
        <v>5000</v>
      </c>
      <c r="G64" s="801"/>
      <c r="H64" s="802"/>
      <c r="I64" s="801">
        <v>2</v>
      </c>
      <c r="J64" s="803">
        <v>5000</v>
      </c>
      <c r="K64" s="801"/>
      <c r="L64" s="803"/>
      <c r="M64" s="801"/>
      <c r="N64" s="769"/>
    </row>
    <row r="65" spans="1:15" s="795" customFormat="1">
      <c r="A65" s="764"/>
      <c r="B65" s="765" t="s">
        <v>1892</v>
      </c>
      <c r="C65" s="800">
        <v>4000</v>
      </c>
      <c r="D65" s="767" t="s">
        <v>128</v>
      </c>
      <c r="E65" s="801">
        <v>2</v>
      </c>
      <c r="F65" s="768">
        <v>8000</v>
      </c>
      <c r="G65" s="801">
        <v>2</v>
      </c>
      <c r="H65" s="802">
        <v>8000</v>
      </c>
      <c r="I65" s="801"/>
      <c r="J65" s="803"/>
      <c r="K65" s="801"/>
      <c r="L65" s="803"/>
      <c r="M65" s="801"/>
      <c r="N65" s="769"/>
    </row>
    <row r="66" spans="1:15" s="795" customFormat="1">
      <c r="A66" s="764"/>
      <c r="B66" s="765" t="s">
        <v>1893</v>
      </c>
      <c r="C66" s="766">
        <v>137.28</v>
      </c>
      <c r="D66" s="767" t="s">
        <v>128</v>
      </c>
      <c r="E66" s="763">
        <v>6</v>
      </c>
      <c r="F66" s="768">
        <f>C66*G66*I66*M66</f>
        <v>1098.24</v>
      </c>
      <c r="G66" s="763">
        <v>2</v>
      </c>
      <c r="H66" s="797">
        <f t="shared" si="6"/>
        <v>274.56</v>
      </c>
      <c r="I66" s="763">
        <v>2</v>
      </c>
      <c r="J66" s="768">
        <f>I66*C66</f>
        <v>274.56</v>
      </c>
      <c r="K66" s="763"/>
      <c r="L66" s="768"/>
      <c r="M66" s="763">
        <v>2</v>
      </c>
      <c r="N66" s="769">
        <f>M66*C66</f>
        <v>274.56</v>
      </c>
    </row>
    <row r="67" spans="1:15" s="795" customFormat="1">
      <c r="A67" s="764"/>
      <c r="B67" s="765" t="s">
        <v>1894</v>
      </c>
      <c r="C67" s="766">
        <v>700</v>
      </c>
      <c r="D67" s="767" t="s">
        <v>128</v>
      </c>
      <c r="E67" s="763">
        <v>2</v>
      </c>
      <c r="F67" s="768">
        <v>1400</v>
      </c>
      <c r="G67" s="763">
        <v>2</v>
      </c>
      <c r="H67" s="797">
        <v>1400</v>
      </c>
      <c r="I67" s="763"/>
      <c r="J67" s="768"/>
      <c r="K67" s="763"/>
      <c r="L67" s="768"/>
      <c r="M67" s="763"/>
      <c r="N67" s="769"/>
    </row>
    <row r="68" spans="1:15" s="795" customFormat="1">
      <c r="A68" s="764"/>
      <c r="B68" s="765" t="s">
        <v>1895</v>
      </c>
      <c r="C68" s="766">
        <v>19.66</v>
      </c>
      <c r="D68" s="767" t="s">
        <v>128</v>
      </c>
      <c r="E68" s="763">
        <v>4</v>
      </c>
      <c r="F68" s="768">
        <f>C68*G68*K68</f>
        <v>78.64</v>
      </c>
      <c r="G68" s="763">
        <v>2</v>
      </c>
      <c r="H68" s="797">
        <f t="shared" si="6"/>
        <v>39.32</v>
      </c>
      <c r="I68" s="763"/>
      <c r="J68" s="768"/>
      <c r="K68" s="763">
        <v>2</v>
      </c>
      <c r="L68" s="768">
        <f>K68*C68</f>
        <v>39.32</v>
      </c>
      <c r="M68" s="763"/>
      <c r="N68" s="769"/>
    </row>
    <row r="69" spans="1:15" s="795" customFormat="1">
      <c r="A69" s="764"/>
      <c r="B69" s="765" t="s">
        <v>76</v>
      </c>
      <c r="C69" s="766">
        <v>33.5</v>
      </c>
      <c r="D69" s="767" t="s">
        <v>128</v>
      </c>
      <c r="E69" s="763">
        <v>6</v>
      </c>
      <c r="F69" s="768">
        <v>201</v>
      </c>
      <c r="G69" s="763">
        <v>3</v>
      </c>
      <c r="H69" s="797">
        <f t="shared" si="6"/>
        <v>100.5</v>
      </c>
      <c r="I69" s="763"/>
      <c r="J69" s="768"/>
      <c r="K69" s="763">
        <v>3</v>
      </c>
      <c r="L69" s="768">
        <f>K69*C69</f>
        <v>100.5</v>
      </c>
      <c r="M69" s="763"/>
      <c r="N69" s="769"/>
    </row>
    <row r="70" spans="1:15" s="795" customFormat="1">
      <c r="A70" s="764"/>
      <c r="B70" s="765" t="s">
        <v>1896</v>
      </c>
      <c r="C70" s="766">
        <v>19</v>
      </c>
      <c r="D70" s="767" t="s">
        <v>57</v>
      </c>
      <c r="E70" s="763">
        <v>6</v>
      </c>
      <c r="F70" s="768">
        <f>C70*G70*K70</f>
        <v>171</v>
      </c>
      <c r="G70" s="763">
        <v>3</v>
      </c>
      <c r="H70" s="797">
        <f t="shared" si="6"/>
        <v>57</v>
      </c>
      <c r="I70" s="763"/>
      <c r="J70" s="768"/>
      <c r="K70" s="763">
        <v>3</v>
      </c>
      <c r="L70" s="768">
        <f>K70*C70</f>
        <v>57</v>
      </c>
      <c r="M70" s="763"/>
      <c r="N70" s="769"/>
      <c r="O70" s="794"/>
    </row>
    <row r="71" spans="1:15" s="795" customFormat="1">
      <c r="A71" s="764"/>
      <c r="B71" s="765" t="s">
        <v>1897</v>
      </c>
      <c r="C71" s="766">
        <v>27</v>
      </c>
      <c r="D71" s="767" t="s">
        <v>128</v>
      </c>
      <c r="E71" s="763">
        <v>8</v>
      </c>
      <c r="F71" s="768">
        <f>C71*G71*I71*M71</f>
        <v>216</v>
      </c>
      <c r="G71" s="763">
        <v>2</v>
      </c>
      <c r="H71" s="797">
        <f t="shared" si="6"/>
        <v>54</v>
      </c>
      <c r="I71" s="763">
        <v>2</v>
      </c>
      <c r="J71" s="768">
        <f>I71*C71</f>
        <v>54</v>
      </c>
      <c r="K71" s="763">
        <v>2</v>
      </c>
      <c r="L71" s="768">
        <v>54</v>
      </c>
      <c r="M71" s="763">
        <v>2</v>
      </c>
      <c r="N71" s="769">
        <f>M71*C71</f>
        <v>54</v>
      </c>
      <c r="O71" s="794"/>
    </row>
    <row r="72" spans="1:15" s="795" customFormat="1">
      <c r="A72" s="764"/>
      <c r="B72" s="765" t="s">
        <v>1898</v>
      </c>
      <c r="C72" s="766">
        <v>20</v>
      </c>
      <c r="D72" s="767" t="s">
        <v>128</v>
      </c>
      <c r="E72" s="763">
        <v>10</v>
      </c>
      <c r="F72" s="768">
        <v>200</v>
      </c>
      <c r="G72" s="763">
        <v>4</v>
      </c>
      <c r="H72" s="797">
        <f>G72*C72</f>
        <v>80</v>
      </c>
      <c r="I72" s="763">
        <v>2</v>
      </c>
      <c r="J72" s="768">
        <v>40</v>
      </c>
      <c r="K72" s="763">
        <v>4</v>
      </c>
      <c r="L72" s="768">
        <f>K72*C72</f>
        <v>80</v>
      </c>
      <c r="M72" s="763"/>
      <c r="N72" s="769"/>
    </row>
    <row r="73" spans="1:15" s="795" customFormat="1">
      <c r="A73" s="764"/>
      <c r="B73" s="765" t="s">
        <v>1899</v>
      </c>
      <c r="C73" s="766">
        <v>100</v>
      </c>
      <c r="D73" s="767" t="s">
        <v>51</v>
      </c>
      <c r="E73" s="763">
        <v>5</v>
      </c>
      <c r="F73" s="768">
        <v>500</v>
      </c>
      <c r="G73" s="763"/>
      <c r="H73" s="797"/>
      <c r="I73" s="763">
        <v>3</v>
      </c>
      <c r="J73" s="768">
        <v>300</v>
      </c>
      <c r="K73" s="763">
        <v>2</v>
      </c>
      <c r="L73" s="768">
        <f>K73*C73</f>
        <v>200</v>
      </c>
      <c r="M73" s="763"/>
      <c r="N73" s="769"/>
    </row>
    <row r="74" spans="1:15" s="795" customFormat="1">
      <c r="A74" s="764"/>
      <c r="B74" s="765" t="s">
        <v>1900</v>
      </c>
      <c r="C74" s="766">
        <v>500</v>
      </c>
      <c r="D74" s="767" t="s">
        <v>128</v>
      </c>
      <c r="E74" s="763">
        <v>3</v>
      </c>
      <c r="F74" s="768">
        <v>1500</v>
      </c>
      <c r="G74" s="763">
        <v>3</v>
      </c>
      <c r="H74" s="797">
        <v>1500</v>
      </c>
      <c r="I74" s="763"/>
      <c r="J74" s="768"/>
      <c r="K74" s="763"/>
      <c r="L74" s="768"/>
      <c r="M74" s="763"/>
      <c r="N74" s="769"/>
    </row>
    <row r="75" spans="1:15" s="795" customFormat="1">
      <c r="A75" s="764"/>
      <c r="B75" s="765" t="s">
        <v>1901</v>
      </c>
      <c r="C75" s="776">
        <v>50</v>
      </c>
      <c r="D75" s="767" t="s">
        <v>51</v>
      </c>
      <c r="E75" s="763">
        <v>6</v>
      </c>
      <c r="F75" s="768">
        <v>300</v>
      </c>
      <c r="G75" s="763">
        <v>3</v>
      </c>
      <c r="H75" s="797">
        <f>G75*C75</f>
        <v>150</v>
      </c>
      <c r="I75" s="763"/>
      <c r="J75" s="763"/>
      <c r="K75" s="763">
        <v>3</v>
      </c>
      <c r="L75" s="768">
        <f>K75*C75</f>
        <v>150</v>
      </c>
      <c r="M75" s="763"/>
      <c r="N75" s="779"/>
    </row>
    <row r="76" spans="1:15" s="795" customFormat="1">
      <c r="A76" s="764"/>
      <c r="B76" s="798" t="s">
        <v>87</v>
      </c>
      <c r="C76" s="776">
        <v>37</v>
      </c>
      <c r="D76" s="799" t="s">
        <v>128</v>
      </c>
      <c r="E76" s="763">
        <v>4</v>
      </c>
      <c r="F76" s="775">
        <v>222</v>
      </c>
      <c r="G76" s="763">
        <v>2</v>
      </c>
      <c r="H76" s="797">
        <f>G76*C76</f>
        <v>74</v>
      </c>
      <c r="I76" s="763"/>
      <c r="J76" s="763"/>
      <c r="K76" s="763">
        <v>2</v>
      </c>
      <c r="L76" s="768">
        <f>K76*C76</f>
        <v>74</v>
      </c>
      <c r="M76" s="763"/>
      <c r="N76" s="769"/>
    </row>
    <row r="77" spans="1:15" s="795" customFormat="1">
      <c r="A77" s="764"/>
      <c r="B77" s="765" t="s">
        <v>1902</v>
      </c>
      <c r="C77" s="776">
        <v>97</v>
      </c>
      <c r="D77" s="767" t="s">
        <v>128</v>
      </c>
      <c r="E77" s="763">
        <v>4</v>
      </c>
      <c r="F77" s="768">
        <f>C77*E77</f>
        <v>388</v>
      </c>
      <c r="G77" s="763"/>
      <c r="H77" s="797"/>
      <c r="I77" s="763">
        <v>2</v>
      </c>
      <c r="J77" s="766">
        <f>C77*I77</f>
        <v>194</v>
      </c>
      <c r="K77" s="763"/>
      <c r="L77" s="768"/>
      <c r="M77" s="763">
        <v>2</v>
      </c>
      <c r="N77" s="769">
        <v>194</v>
      </c>
    </row>
    <row r="78" spans="1:15" s="795" customFormat="1">
      <c r="A78" s="764"/>
      <c r="B78" s="765" t="s">
        <v>1903</v>
      </c>
      <c r="C78" s="766">
        <v>63</v>
      </c>
      <c r="D78" s="767" t="s">
        <v>128</v>
      </c>
      <c r="E78" s="763">
        <v>2</v>
      </c>
      <c r="F78" s="768">
        <f t="shared" ref="F78:F85" si="7">C78*E78</f>
        <v>126</v>
      </c>
      <c r="G78" s="763">
        <v>2</v>
      </c>
      <c r="H78" s="797">
        <f t="shared" ref="H78:H85" si="8">G78*C78</f>
        <v>126</v>
      </c>
      <c r="I78" s="763"/>
      <c r="J78" s="768"/>
      <c r="K78" s="763"/>
      <c r="L78" s="768"/>
      <c r="M78" s="763"/>
      <c r="N78" s="769"/>
    </row>
    <row r="79" spans="1:15" s="795" customFormat="1">
      <c r="A79" s="764"/>
      <c r="B79" s="765" t="s">
        <v>1904</v>
      </c>
      <c r="C79" s="766">
        <v>50</v>
      </c>
      <c r="D79" s="767" t="s">
        <v>51</v>
      </c>
      <c r="E79" s="763">
        <v>2</v>
      </c>
      <c r="F79" s="768">
        <v>100</v>
      </c>
      <c r="G79" s="763">
        <v>2</v>
      </c>
      <c r="H79" s="797">
        <v>100</v>
      </c>
      <c r="I79" s="763"/>
      <c r="J79" s="768"/>
      <c r="K79" s="763"/>
      <c r="L79" s="768"/>
      <c r="M79" s="763"/>
      <c r="N79" s="769"/>
    </row>
    <row r="80" spans="1:15" s="795" customFormat="1">
      <c r="A80" s="764"/>
      <c r="B80" s="765" t="s">
        <v>1905</v>
      </c>
      <c r="C80" s="766">
        <v>472</v>
      </c>
      <c r="D80" s="767" t="s">
        <v>128</v>
      </c>
      <c r="E80" s="763">
        <v>4</v>
      </c>
      <c r="F80" s="768">
        <f t="shared" si="7"/>
        <v>1888</v>
      </c>
      <c r="G80" s="763">
        <v>2</v>
      </c>
      <c r="H80" s="797">
        <f t="shared" si="8"/>
        <v>944</v>
      </c>
      <c r="I80" s="763"/>
      <c r="J80" s="768"/>
      <c r="K80" s="763">
        <v>2</v>
      </c>
      <c r="L80" s="768">
        <f t="shared" ref="L80" si="9">K80*C80</f>
        <v>944</v>
      </c>
      <c r="M80" s="763"/>
      <c r="N80" s="769"/>
    </row>
    <row r="81" spans="1:20" s="795" customFormat="1">
      <c r="A81" s="764"/>
      <c r="B81" s="765" t="s">
        <v>1906</v>
      </c>
      <c r="C81" s="766">
        <v>56</v>
      </c>
      <c r="D81" s="767" t="s">
        <v>1907</v>
      </c>
      <c r="E81" s="763">
        <v>4</v>
      </c>
      <c r="F81" s="768">
        <v>224</v>
      </c>
      <c r="G81" s="763">
        <v>2</v>
      </c>
      <c r="H81" s="797">
        <f t="shared" si="8"/>
        <v>112</v>
      </c>
      <c r="I81" s="763"/>
      <c r="J81" s="768"/>
      <c r="K81" s="763">
        <v>2</v>
      </c>
      <c r="L81" s="768">
        <v>112</v>
      </c>
      <c r="M81" s="763"/>
      <c r="N81" s="769"/>
    </row>
    <row r="82" spans="1:20" s="795" customFormat="1">
      <c r="A82" s="764"/>
      <c r="B82" s="765" t="s">
        <v>1908</v>
      </c>
      <c r="C82" s="766">
        <v>90</v>
      </c>
      <c r="D82" s="767" t="s">
        <v>807</v>
      </c>
      <c r="E82" s="763">
        <v>2</v>
      </c>
      <c r="F82" s="768">
        <f t="shared" si="7"/>
        <v>180</v>
      </c>
      <c r="G82" s="763">
        <v>2</v>
      </c>
      <c r="H82" s="797">
        <f t="shared" si="8"/>
        <v>180</v>
      </c>
      <c r="I82" s="763"/>
      <c r="J82" s="768"/>
      <c r="K82" s="763"/>
      <c r="L82" s="768"/>
      <c r="M82" s="763"/>
      <c r="N82" s="769"/>
      <c r="R82" s="1480"/>
      <c r="S82" s="1481"/>
      <c r="T82" s="1481"/>
    </row>
    <row r="83" spans="1:20" s="795" customFormat="1">
      <c r="A83" s="764"/>
      <c r="B83" s="796" t="s">
        <v>1909</v>
      </c>
      <c r="C83" s="766">
        <v>380</v>
      </c>
      <c r="D83" s="767" t="s">
        <v>128</v>
      </c>
      <c r="E83" s="763">
        <v>2</v>
      </c>
      <c r="F83" s="768">
        <f t="shared" si="7"/>
        <v>760</v>
      </c>
      <c r="G83" s="763"/>
      <c r="H83" s="797"/>
      <c r="I83" s="763">
        <v>2</v>
      </c>
      <c r="J83" s="768">
        <v>760</v>
      </c>
      <c r="K83" s="763"/>
      <c r="L83" s="768"/>
      <c r="M83" s="763"/>
      <c r="N83" s="769"/>
      <c r="R83" s="804"/>
      <c r="S83" s="805"/>
      <c r="T83" s="805"/>
    </row>
    <row r="84" spans="1:20" s="795" customFormat="1">
      <c r="A84" s="764"/>
      <c r="B84" s="796" t="s">
        <v>1910</v>
      </c>
      <c r="C84" s="766">
        <v>250</v>
      </c>
      <c r="D84" s="767" t="s">
        <v>128</v>
      </c>
      <c r="E84" s="763">
        <v>3</v>
      </c>
      <c r="F84" s="768">
        <f t="shared" si="7"/>
        <v>750</v>
      </c>
      <c r="G84" s="763"/>
      <c r="H84" s="797"/>
      <c r="I84" s="763">
        <v>3</v>
      </c>
      <c r="J84" s="768">
        <v>750</v>
      </c>
      <c r="K84" s="763"/>
      <c r="L84" s="768"/>
      <c r="M84" s="763"/>
      <c r="N84" s="769"/>
      <c r="R84" s="804"/>
      <c r="S84" s="805"/>
      <c r="T84" s="805"/>
    </row>
    <row r="85" spans="1:20" s="795" customFormat="1">
      <c r="A85" s="764"/>
      <c r="B85" s="770" t="s">
        <v>1911</v>
      </c>
      <c r="C85" s="766">
        <v>25</v>
      </c>
      <c r="D85" s="767" t="s">
        <v>769</v>
      </c>
      <c r="E85" s="763">
        <v>2</v>
      </c>
      <c r="F85" s="768">
        <f t="shared" si="7"/>
        <v>50</v>
      </c>
      <c r="G85" s="763">
        <v>2</v>
      </c>
      <c r="H85" s="797">
        <f t="shared" si="8"/>
        <v>50</v>
      </c>
      <c r="I85" s="763"/>
      <c r="J85" s="768"/>
      <c r="K85" s="763"/>
      <c r="L85" s="768"/>
      <c r="M85" s="763"/>
      <c r="N85" s="769"/>
    </row>
    <row r="86" spans="1:20" s="795" customFormat="1" ht="15.5">
      <c r="A86" s="1482"/>
      <c r="B86" s="1483"/>
      <c r="C86" s="1483"/>
      <c r="D86" s="1483"/>
      <c r="E86" s="688"/>
      <c r="F86" s="806">
        <f>SUM(F13:F85)</f>
        <v>172850.32</v>
      </c>
      <c r="G86" s="688"/>
      <c r="H86" s="807">
        <f>SUM(H13:H85)</f>
        <v>44046.57</v>
      </c>
      <c r="I86" s="688"/>
      <c r="J86" s="806">
        <f>SUM(J14:J85)</f>
        <v>81212.429999999993</v>
      </c>
      <c r="K86" s="688"/>
      <c r="L86" s="806">
        <f>SUM(L13:L85)</f>
        <v>20528.02</v>
      </c>
      <c r="M86" s="688"/>
      <c r="N86" s="808">
        <f>SUM(N13:N85)</f>
        <v>15862.75</v>
      </c>
      <c r="Q86" s="1484"/>
      <c r="R86" s="1485"/>
      <c r="S86" s="1485"/>
    </row>
    <row r="87" spans="1:20" s="795" customFormat="1" ht="15.5">
      <c r="A87" s="809"/>
      <c r="B87" s="809"/>
      <c r="C87" s="809"/>
      <c r="D87" s="809"/>
      <c r="F87" s="810"/>
      <c r="H87" s="811"/>
      <c r="J87" s="810"/>
      <c r="L87" s="810"/>
      <c r="N87" s="810"/>
      <c r="Q87" s="812"/>
      <c r="R87" s="813"/>
      <c r="S87" s="813"/>
    </row>
    <row r="88" spans="1:20" s="795" customFormat="1" ht="15.5">
      <c r="A88" s="809"/>
      <c r="B88" s="809"/>
      <c r="C88" s="809"/>
      <c r="D88" s="809"/>
      <c r="F88" s="810"/>
      <c r="H88" s="811"/>
      <c r="J88" s="810"/>
      <c r="L88" s="810"/>
      <c r="N88" s="810"/>
      <c r="Q88" s="812"/>
      <c r="R88" s="813"/>
      <c r="S88" s="813"/>
    </row>
    <row r="89" spans="1:20" s="795" customFormat="1" ht="15.5">
      <c r="A89" s="809"/>
      <c r="B89" s="809"/>
      <c r="C89" s="809"/>
      <c r="D89" s="809"/>
      <c r="F89" s="810"/>
      <c r="H89" s="811"/>
      <c r="J89" s="810"/>
      <c r="L89" s="810"/>
      <c r="N89" s="810"/>
      <c r="Q89" s="812"/>
      <c r="R89" s="813"/>
      <c r="S89" s="813"/>
    </row>
    <row r="90" spans="1:20" ht="17.25" customHeight="1">
      <c r="A90" s="1486" t="s">
        <v>1912</v>
      </c>
      <c r="B90" s="1487"/>
      <c r="C90" s="1487"/>
      <c r="D90" s="1487"/>
      <c r="E90" s="1487"/>
      <c r="F90" s="1487"/>
      <c r="G90" s="1487"/>
      <c r="H90" s="1487"/>
      <c r="I90" s="1487"/>
      <c r="J90" s="1487"/>
      <c r="K90" s="1487"/>
      <c r="L90" s="1487"/>
      <c r="M90" s="1487"/>
      <c r="N90" s="1488"/>
    </row>
    <row r="91" spans="1:20" ht="17.25" customHeight="1">
      <c r="A91" s="764"/>
      <c r="B91" s="765" t="s">
        <v>1913</v>
      </c>
      <c r="C91" s="773">
        <v>4500</v>
      </c>
      <c r="D91" s="767" t="s">
        <v>36</v>
      </c>
      <c r="E91" s="763">
        <v>2</v>
      </c>
      <c r="F91" s="768">
        <f>C91*E91</f>
        <v>9000</v>
      </c>
      <c r="G91" s="814"/>
      <c r="H91" s="815"/>
      <c r="I91" s="763">
        <v>2</v>
      </c>
      <c r="J91" s="768">
        <f>I91*C91</f>
        <v>9000</v>
      </c>
      <c r="K91" s="814"/>
      <c r="L91" s="816"/>
      <c r="M91" s="743"/>
      <c r="N91" s="743"/>
    </row>
    <row r="92" spans="1:20" ht="17.25" customHeight="1">
      <c r="A92" s="764"/>
      <c r="B92" s="765" t="s">
        <v>1914</v>
      </c>
      <c r="C92" s="773">
        <v>4500</v>
      </c>
      <c r="D92" s="767" t="s">
        <v>36</v>
      </c>
      <c r="E92" s="763">
        <v>1</v>
      </c>
      <c r="F92" s="768">
        <f>C92*E92</f>
        <v>4500</v>
      </c>
      <c r="G92" s="814"/>
      <c r="H92" s="815"/>
      <c r="I92" s="763">
        <v>1</v>
      </c>
      <c r="J92" s="768">
        <f t="shared" ref="J92:J93" si="10">I92*C92</f>
        <v>4500</v>
      </c>
      <c r="K92" s="814"/>
      <c r="L92" s="816"/>
      <c r="M92" s="743"/>
      <c r="N92" s="743"/>
    </row>
    <row r="93" spans="1:20" ht="17.25" customHeight="1">
      <c r="A93" s="817"/>
      <c r="B93" s="728" t="s">
        <v>1915</v>
      </c>
      <c r="C93" s="818">
        <v>7000</v>
      </c>
      <c r="D93" s="767" t="s">
        <v>36</v>
      </c>
      <c r="E93" s="763">
        <v>2</v>
      </c>
      <c r="F93" s="768">
        <f>C93*E93</f>
        <v>14000</v>
      </c>
      <c r="G93" s="814"/>
      <c r="H93" s="819"/>
      <c r="I93" s="763">
        <v>2</v>
      </c>
      <c r="J93" s="768">
        <f t="shared" si="10"/>
        <v>14000</v>
      </c>
      <c r="K93" s="814"/>
      <c r="L93" s="816"/>
      <c r="M93" s="743"/>
      <c r="N93" s="743"/>
    </row>
    <row r="94" spans="1:20" ht="17.25" customHeight="1">
      <c r="A94" s="1482" t="s">
        <v>254</v>
      </c>
      <c r="B94" s="1483"/>
      <c r="C94" s="1483"/>
      <c r="D94" s="1483"/>
      <c r="E94" s="688"/>
      <c r="F94" s="820">
        <f>SUM(F91:F93)</f>
        <v>27500</v>
      </c>
      <c r="G94" s="688"/>
      <c r="H94" s="806"/>
      <c r="I94" s="821"/>
      <c r="J94" s="808">
        <f>SUM(J91:J93)</f>
        <v>27500</v>
      </c>
      <c r="K94" s="821"/>
      <c r="L94" s="821"/>
      <c r="M94" s="821"/>
      <c r="N94" s="821"/>
    </row>
    <row r="95" spans="1:20">
      <c r="A95" s="1486" t="s">
        <v>1916</v>
      </c>
      <c r="B95" s="1487"/>
      <c r="C95" s="1487"/>
      <c r="D95" s="1487"/>
      <c r="E95" s="1487"/>
      <c r="F95" s="1487"/>
      <c r="G95" s="1487"/>
      <c r="H95" s="1487"/>
      <c r="I95" s="1487"/>
      <c r="J95" s="1487"/>
      <c r="K95" s="1487"/>
      <c r="L95" s="1487"/>
      <c r="M95" s="1487"/>
      <c r="N95" s="1488"/>
    </row>
    <row r="96" spans="1:20">
      <c r="A96" s="764"/>
      <c r="B96" s="822" t="s">
        <v>1917</v>
      </c>
      <c r="C96" s="766">
        <v>1900</v>
      </c>
      <c r="D96" s="767" t="s">
        <v>128</v>
      </c>
      <c r="E96" s="763">
        <v>2</v>
      </c>
      <c r="F96" s="768">
        <v>3800</v>
      </c>
      <c r="G96" s="763">
        <v>1</v>
      </c>
      <c r="H96" s="768">
        <f t="shared" ref="H96:H123" si="11">G96*C96</f>
        <v>1900</v>
      </c>
      <c r="I96" s="763"/>
      <c r="J96" s="768"/>
      <c r="K96" s="763">
        <v>1</v>
      </c>
      <c r="L96" s="768">
        <f>K96*C96</f>
        <v>1900</v>
      </c>
      <c r="M96" s="763"/>
      <c r="N96" s="779"/>
    </row>
    <row r="97" spans="1:15">
      <c r="A97" s="764"/>
      <c r="B97" s="822" t="s">
        <v>1918</v>
      </c>
      <c r="C97" s="766">
        <v>3800</v>
      </c>
      <c r="D97" s="767" t="s">
        <v>128</v>
      </c>
      <c r="E97" s="763">
        <v>1</v>
      </c>
      <c r="F97" s="768">
        <f t="shared" ref="F97:F105" si="12">E97*C97</f>
        <v>3800</v>
      </c>
      <c r="G97" s="763">
        <v>1</v>
      </c>
      <c r="H97" s="768">
        <f t="shared" si="11"/>
        <v>3800</v>
      </c>
      <c r="I97" s="763"/>
      <c r="J97" s="768"/>
      <c r="K97" s="763"/>
      <c r="L97" s="768"/>
      <c r="M97" s="763"/>
      <c r="N97" s="779"/>
    </row>
    <row r="98" spans="1:15">
      <c r="A98" s="764"/>
      <c r="B98" s="822" t="s">
        <v>1919</v>
      </c>
      <c r="C98" s="766">
        <v>1285.71</v>
      </c>
      <c r="D98" s="767" t="s">
        <v>128</v>
      </c>
      <c r="E98" s="763">
        <v>7</v>
      </c>
      <c r="F98" s="768">
        <v>9000</v>
      </c>
      <c r="G98" s="763">
        <v>2</v>
      </c>
      <c r="H98" s="766">
        <f t="shared" si="11"/>
        <v>2571.42</v>
      </c>
      <c r="I98" s="763">
        <v>3</v>
      </c>
      <c r="J98" s="768">
        <f>I98*C98</f>
        <v>3857.13</v>
      </c>
      <c r="K98" s="763">
        <v>2</v>
      </c>
      <c r="L98" s="768">
        <f>K98*C98</f>
        <v>2571.42</v>
      </c>
      <c r="M98" s="763"/>
      <c r="N98" s="768"/>
    </row>
    <row r="99" spans="1:15">
      <c r="A99" s="764"/>
      <c r="B99" s="822" t="s">
        <v>1920</v>
      </c>
      <c r="C99" s="766">
        <v>4500</v>
      </c>
      <c r="D99" s="767" t="s">
        <v>128</v>
      </c>
      <c r="E99" s="763">
        <v>2</v>
      </c>
      <c r="F99" s="768">
        <f t="shared" si="12"/>
        <v>9000</v>
      </c>
      <c r="G99" s="763">
        <v>1</v>
      </c>
      <c r="H99" s="766">
        <f t="shared" si="11"/>
        <v>4500</v>
      </c>
      <c r="I99" s="763"/>
      <c r="J99" s="763"/>
      <c r="K99" s="763">
        <v>1</v>
      </c>
      <c r="L99" s="768">
        <f>K99*C99</f>
        <v>4500</v>
      </c>
      <c r="M99" s="763"/>
      <c r="N99" s="769"/>
    </row>
    <row r="100" spans="1:15">
      <c r="A100" s="764"/>
      <c r="B100" s="822" t="s">
        <v>1921</v>
      </c>
      <c r="C100" s="823">
        <v>1800</v>
      </c>
      <c r="D100" s="824" t="s">
        <v>128</v>
      </c>
      <c r="E100" s="825">
        <v>2</v>
      </c>
      <c r="F100" s="768">
        <f t="shared" si="12"/>
        <v>3600</v>
      </c>
      <c r="G100" s="825">
        <v>1</v>
      </c>
      <c r="H100" s="823">
        <f t="shared" si="11"/>
        <v>1800</v>
      </c>
      <c r="I100" s="825"/>
      <c r="J100" s="826"/>
      <c r="K100" s="825">
        <v>1</v>
      </c>
      <c r="L100" s="768">
        <f t="shared" ref="L100:L101" si="13">K100*C100</f>
        <v>1800</v>
      </c>
      <c r="M100" s="827"/>
      <c r="N100" s="828"/>
    </row>
    <row r="101" spans="1:15">
      <c r="A101" s="764"/>
      <c r="B101" s="822" t="s">
        <v>1922</v>
      </c>
      <c r="C101" s="766">
        <v>680</v>
      </c>
      <c r="D101" s="767" t="s">
        <v>128</v>
      </c>
      <c r="E101" s="763">
        <v>2</v>
      </c>
      <c r="F101" s="768">
        <f t="shared" si="12"/>
        <v>1360</v>
      </c>
      <c r="G101" s="763">
        <v>1</v>
      </c>
      <c r="H101" s="766">
        <f t="shared" si="11"/>
        <v>680</v>
      </c>
      <c r="I101" s="763"/>
      <c r="J101" s="768"/>
      <c r="K101" s="763">
        <v>1</v>
      </c>
      <c r="L101" s="768">
        <f t="shared" si="13"/>
        <v>680</v>
      </c>
      <c r="M101" s="763"/>
      <c r="N101" s="769"/>
    </row>
    <row r="102" spans="1:15">
      <c r="A102" s="764"/>
      <c r="B102" s="822" t="s">
        <v>1923</v>
      </c>
      <c r="C102" s="766">
        <v>1250</v>
      </c>
      <c r="D102" s="767" t="s">
        <v>1924</v>
      </c>
      <c r="E102" s="763">
        <v>1</v>
      </c>
      <c r="F102" s="768">
        <f>C102*G102</f>
        <v>1250</v>
      </c>
      <c r="G102" s="763">
        <v>1</v>
      </c>
      <c r="H102" s="766">
        <f t="shared" si="11"/>
        <v>1250</v>
      </c>
      <c r="I102" s="763"/>
      <c r="J102" s="768"/>
      <c r="K102" s="763"/>
      <c r="L102" s="768"/>
      <c r="M102" s="763"/>
      <c r="N102" s="769"/>
    </row>
    <row r="103" spans="1:15">
      <c r="A103" s="764"/>
      <c r="B103" s="822" t="s">
        <v>1925</v>
      </c>
      <c r="C103" s="766">
        <v>120</v>
      </c>
      <c r="D103" s="767" t="s">
        <v>128</v>
      </c>
      <c r="E103" s="763">
        <v>6</v>
      </c>
      <c r="F103" s="768">
        <f t="shared" si="12"/>
        <v>720</v>
      </c>
      <c r="G103" s="763">
        <v>2</v>
      </c>
      <c r="H103" s="766">
        <f t="shared" si="11"/>
        <v>240</v>
      </c>
      <c r="I103" s="763">
        <v>2</v>
      </c>
      <c r="J103" s="768">
        <f>I103*C103</f>
        <v>240</v>
      </c>
      <c r="K103" s="763"/>
      <c r="L103" s="768"/>
      <c r="M103" s="763">
        <v>2</v>
      </c>
      <c r="N103" s="769">
        <f>M103*C103</f>
        <v>240</v>
      </c>
    </row>
    <row r="104" spans="1:15">
      <c r="A104" s="764"/>
      <c r="B104" s="822" t="s">
        <v>1926</v>
      </c>
      <c r="C104" s="766">
        <v>180</v>
      </c>
      <c r="D104" s="767" t="s">
        <v>128</v>
      </c>
      <c r="E104" s="763">
        <v>4</v>
      </c>
      <c r="F104" s="768">
        <f t="shared" si="12"/>
        <v>720</v>
      </c>
      <c r="G104" s="763">
        <v>2</v>
      </c>
      <c r="H104" s="766">
        <f t="shared" si="11"/>
        <v>360</v>
      </c>
      <c r="I104" s="763"/>
      <c r="J104" s="768"/>
      <c r="K104" s="763">
        <v>2</v>
      </c>
      <c r="L104" s="768">
        <f t="shared" ref="L104:L109" si="14">K104*C104</f>
        <v>360</v>
      </c>
      <c r="M104" s="763"/>
      <c r="N104" s="769"/>
    </row>
    <row r="105" spans="1:15">
      <c r="A105" s="764"/>
      <c r="B105" s="822" t="s">
        <v>1927</v>
      </c>
      <c r="C105" s="766">
        <v>210</v>
      </c>
      <c r="D105" s="767" t="s">
        <v>128</v>
      </c>
      <c r="E105" s="763">
        <v>2</v>
      </c>
      <c r="F105" s="768">
        <f t="shared" si="12"/>
        <v>420</v>
      </c>
      <c r="G105" s="763">
        <v>1</v>
      </c>
      <c r="H105" s="766">
        <f t="shared" si="11"/>
        <v>210</v>
      </c>
      <c r="I105" s="763"/>
      <c r="J105" s="768"/>
      <c r="K105" s="763">
        <v>1</v>
      </c>
      <c r="L105" s="768">
        <f t="shared" si="14"/>
        <v>210</v>
      </c>
      <c r="M105" s="763"/>
      <c r="N105" s="769"/>
    </row>
    <row r="106" spans="1:15">
      <c r="A106" s="764"/>
      <c r="B106" s="829" t="s">
        <v>1928</v>
      </c>
      <c r="C106" s="766">
        <v>400</v>
      </c>
      <c r="D106" s="767" t="s">
        <v>128</v>
      </c>
      <c r="E106" s="763">
        <v>3</v>
      </c>
      <c r="F106" s="768">
        <v>1200</v>
      </c>
      <c r="G106" s="763">
        <v>1</v>
      </c>
      <c r="H106" s="766">
        <f t="shared" si="11"/>
        <v>400</v>
      </c>
      <c r="I106" s="763">
        <v>1</v>
      </c>
      <c r="J106" s="768"/>
      <c r="K106" s="763"/>
      <c r="L106" s="768"/>
      <c r="M106" s="763">
        <v>1</v>
      </c>
      <c r="N106" s="768">
        <f>M106*C106</f>
        <v>400</v>
      </c>
      <c r="O106" s="830"/>
    </row>
    <row r="107" spans="1:15">
      <c r="A107" s="764"/>
      <c r="B107" s="829" t="s">
        <v>1929</v>
      </c>
      <c r="C107" s="766">
        <v>3750</v>
      </c>
      <c r="D107" s="767" t="s">
        <v>194</v>
      </c>
      <c r="E107" s="763">
        <v>2</v>
      </c>
      <c r="F107" s="768">
        <v>7500</v>
      </c>
      <c r="G107" s="763">
        <v>1</v>
      </c>
      <c r="H107" s="766">
        <f t="shared" si="11"/>
        <v>3750</v>
      </c>
      <c r="I107" s="763"/>
      <c r="J107" s="768"/>
      <c r="K107" s="763">
        <v>1</v>
      </c>
      <c r="L107" s="768">
        <f t="shared" si="14"/>
        <v>3750</v>
      </c>
      <c r="M107" s="763"/>
      <c r="N107" s="768"/>
      <c r="O107" s="830"/>
    </row>
    <row r="108" spans="1:15">
      <c r="A108" s="764"/>
      <c r="B108" s="829" t="s">
        <v>1930</v>
      </c>
      <c r="C108" s="766">
        <v>650</v>
      </c>
      <c r="D108" s="767" t="s">
        <v>194</v>
      </c>
      <c r="E108" s="763">
        <v>1</v>
      </c>
      <c r="F108" s="768">
        <f>C108*G108</f>
        <v>650</v>
      </c>
      <c r="G108" s="763">
        <v>1</v>
      </c>
      <c r="H108" s="766">
        <f t="shared" si="11"/>
        <v>650</v>
      </c>
      <c r="I108" s="763"/>
      <c r="J108" s="768"/>
      <c r="K108" s="763">
        <v>1</v>
      </c>
      <c r="L108" s="768">
        <f t="shared" si="14"/>
        <v>650</v>
      </c>
      <c r="M108" s="763"/>
      <c r="N108" s="768"/>
      <c r="O108" s="830"/>
    </row>
    <row r="109" spans="1:15">
      <c r="A109" s="764"/>
      <c r="B109" s="829" t="s">
        <v>1931</v>
      </c>
      <c r="C109" s="766">
        <v>5500</v>
      </c>
      <c r="D109" s="767" t="s">
        <v>194</v>
      </c>
      <c r="E109" s="763">
        <v>1</v>
      </c>
      <c r="F109" s="768">
        <f>C109*G109</f>
        <v>5500</v>
      </c>
      <c r="G109" s="763">
        <v>1</v>
      </c>
      <c r="H109" s="766">
        <f t="shared" si="11"/>
        <v>5500</v>
      </c>
      <c r="I109" s="763"/>
      <c r="J109" s="768"/>
      <c r="K109" s="763">
        <v>1</v>
      </c>
      <c r="L109" s="768">
        <f t="shared" si="14"/>
        <v>5500</v>
      </c>
      <c r="M109" s="763"/>
      <c r="N109" s="768"/>
      <c r="O109" s="830"/>
    </row>
    <row r="110" spans="1:15">
      <c r="A110" s="764"/>
      <c r="B110" s="829" t="s">
        <v>1932</v>
      </c>
      <c r="C110" s="766">
        <v>240</v>
      </c>
      <c r="D110" s="767" t="s">
        <v>128</v>
      </c>
      <c r="E110" s="763">
        <v>4</v>
      </c>
      <c r="F110" s="768">
        <f>C110*G110*I110</f>
        <v>960</v>
      </c>
      <c r="G110" s="763">
        <v>2</v>
      </c>
      <c r="H110" s="766">
        <f t="shared" si="11"/>
        <v>480</v>
      </c>
      <c r="I110" s="763">
        <v>2</v>
      </c>
      <c r="J110" s="768">
        <f>I110*C110</f>
        <v>480</v>
      </c>
      <c r="K110" s="763"/>
      <c r="L110" s="768"/>
      <c r="M110" s="763"/>
      <c r="N110" s="768"/>
      <c r="O110" s="830"/>
    </row>
    <row r="111" spans="1:15">
      <c r="A111" s="764"/>
      <c r="B111" s="831" t="s">
        <v>1933</v>
      </c>
      <c r="C111" s="766">
        <v>4250</v>
      </c>
      <c r="D111" s="767" t="s">
        <v>128</v>
      </c>
      <c r="E111" s="763">
        <v>2</v>
      </c>
      <c r="F111" s="768">
        <v>8500</v>
      </c>
      <c r="G111" s="763">
        <v>1</v>
      </c>
      <c r="H111" s="766">
        <f t="shared" si="11"/>
        <v>4250</v>
      </c>
      <c r="I111" s="763"/>
      <c r="J111" s="768"/>
      <c r="K111" s="763">
        <v>1</v>
      </c>
      <c r="L111" s="768">
        <f>K111*C111</f>
        <v>4250</v>
      </c>
      <c r="M111" s="763"/>
      <c r="N111" s="768"/>
      <c r="O111" s="830"/>
    </row>
    <row r="112" spans="1:15">
      <c r="A112" s="764"/>
      <c r="B112" s="832" t="s">
        <v>1934</v>
      </c>
      <c r="C112" s="766">
        <v>12500</v>
      </c>
      <c r="D112" s="767" t="s">
        <v>194</v>
      </c>
      <c r="E112" s="763">
        <v>1</v>
      </c>
      <c r="F112" s="768">
        <f>C112*G112</f>
        <v>12500</v>
      </c>
      <c r="G112" s="763">
        <v>1</v>
      </c>
      <c r="H112" s="766">
        <f t="shared" si="11"/>
        <v>12500</v>
      </c>
      <c r="I112" s="763"/>
      <c r="J112" s="768"/>
      <c r="K112" s="763"/>
      <c r="L112" s="768"/>
      <c r="M112" s="763"/>
      <c r="N112" s="768"/>
      <c r="O112" s="830"/>
    </row>
    <row r="113" spans="1:15">
      <c r="A113" s="764"/>
      <c r="B113" s="832" t="s">
        <v>1935</v>
      </c>
      <c r="C113" s="766">
        <v>1166.67</v>
      </c>
      <c r="D113" s="767" t="s">
        <v>128</v>
      </c>
      <c r="E113" s="763">
        <v>3</v>
      </c>
      <c r="F113" s="768">
        <v>3500</v>
      </c>
      <c r="G113" s="763">
        <v>2</v>
      </c>
      <c r="H113" s="766">
        <f t="shared" si="11"/>
        <v>2333.34</v>
      </c>
      <c r="I113" s="763"/>
      <c r="J113" s="768"/>
      <c r="K113" s="763">
        <v>1</v>
      </c>
      <c r="L113" s="768">
        <f>K113*C113</f>
        <v>1166.67</v>
      </c>
      <c r="M113" s="763"/>
      <c r="N113" s="768"/>
      <c r="O113" s="830"/>
    </row>
    <row r="114" spans="1:15">
      <c r="A114" s="764"/>
      <c r="B114" s="832" t="s">
        <v>1936</v>
      </c>
      <c r="C114" s="766">
        <v>1200</v>
      </c>
      <c r="D114" s="767" t="s">
        <v>128</v>
      </c>
      <c r="E114" s="763">
        <v>1</v>
      </c>
      <c r="F114" s="768">
        <f>C114*G114</f>
        <v>1200</v>
      </c>
      <c r="G114" s="763">
        <v>1</v>
      </c>
      <c r="H114" s="766">
        <f t="shared" si="11"/>
        <v>1200</v>
      </c>
      <c r="I114" s="763"/>
      <c r="J114" s="768"/>
      <c r="K114" s="763"/>
      <c r="L114" s="763"/>
      <c r="M114" s="763"/>
      <c r="N114" s="763"/>
      <c r="O114" s="830"/>
    </row>
    <row r="115" spans="1:15">
      <c r="A115" s="764"/>
      <c r="B115" s="822" t="s">
        <v>1937</v>
      </c>
      <c r="C115" s="766">
        <v>1800</v>
      </c>
      <c r="D115" s="767" t="s">
        <v>128</v>
      </c>
      <c r="E115" s="763">
        <v>1</v>
      </c>
      <c r="F115" s="768">
        <f>C115*G115</f>
        <v>1800</v>
      </c>
      <c r="G115" s="763">
        <v>1</v>
      </c>
      <c r="H115" s="766">
        <f t="shared" si="11"/>
        <v>1800</v>
      </c>
      <c r="I115" s="763"/>
      <c r="J115" s="768"/>
      <c r="K115" s="763"/>
      <c r="L115" s="763"/>
      <c r="M115" s="763"/>
      <c r="N115" s="763"/>
      <c r="O115" s="830"/>
    </row>
    <row r="116" spans="1:15" s="795" customFormat="1">
      <c r="A116" s="764"/>
      <c r="B116" s="832" t="s">
        <v>1938</v>
      </c>
      <c r="C116" s="833">
        <v>400</v>
      </c>
      <c r="D116" s="767" t="s">
        <v>128</v>
      </c>
      <c r="E116" s="814">
        <v>3</v>
      </c>
      <c r="F116" s="768">
        <v>1200</v>
      </c>
      <c r="G116" s="814">
        <v>1</v>
      </c>
      <c r="H116" s="766">
        <f t="shared" si="11"/>
        <v>400</v>
      </c>
      <c r="I116" s="814">
        <v>1</v>
      </c>
      <c r="J116" s="768">
        <f>I116*C116</f>
        <v>400</v>
      </c>
      <c r="K116" s="814"/>
      <c r="L116" s="814"/>
      <c r="M116" s="814">
        <v>1</v>
      </c>
      <c r="N116" s="768">
        <f>M116*C116</f>
        <v>400</v>
      </c>
      <c r="O116" s="805"/>
    </row>
    <row r="117" spans="1:15" s="795" customFormat="1">
      <c r="A117" s="764"/>
      <c r="B117" s="832" t="s">
        <v>1939</v>
      </c>
      <c r="C117" s="833">
        <v>1166.67</v>
      </c>
      <c r="D117" s="767" t="s">
        <v>194</v>
      </c>
      <c r="E117" s="814">
        <v>3</v>
      </c>
      <c r="F117" s="768">
        <v>3500</v>
      </c>
      <c r="G117" s="763">
        <v>3</v>
      </c>
      <c r="H117" s="766">
        <f t="shared" si="11"/>
        <v>3500.01</v>
      </c>
      <c r="I117" s="763"/>
      <c r="J117" s="763"/>
      <c r="K117" s="763"/>
      <c r="L117" s="763"/>
      <c r="M117" s="763"/>
      <c r="N117" s="763"/>
      <c r="O117" s="805"/>
    </row>
    <row r="118" spans="1:15" s="795" customFormat="1">
      <c r="A118" s="764"/>
      <c r="B118" s="829" t="s">
        <v>1940</v>
      </c>
      <c r="C118" s="833">
        <v>2600</v>
      </c>
      <c r="D118" s="767" t="s">
        <v>194</v>
      </c>
      <c r="E118" s="814">
        <v>2</v>
      </c>
      <c r="F118" s="768">
        <v>5200</v>
      </c>
      <c r="G118" s="763">
        <v>2</v>
      </c>
      <c r="H118" s="766">
        <f t="shared" si="11"/>
        <v>5200</v>
      </c>
      <c r="I118" s="763"/>
      <c r="J118" s="763"/>
      <c r="K118" s="763"/>
      <c r="L118" s="763"/>
      <c r="M118" s="763"/>
      <c r="N118" s="763"/>
      <c r="O118" s="805"/>
    </row>
    <row r="119" spans="1:15">
      <c r="A119" s="764"/>
      <c r="B119" s="822" t="s">
        <v>1941</v>
      </c>
      <c r="C119" s="777">
        <v>350</v>
      </c>
      <c r="D119" s="767" t="s">
        <v>128</v>
      </c>
      <c r="E119" s="834">
        <v>2</v>
      </c>
      <c r="F119" s="769">
        <f t="shared" ref="F119:F130" si="15">C119*E119</f>
        <v>700</v>
      </c>
      <c r="G119" s="763">
        <v>2</v>
      </c>
      <c r="H119" s="777">
        <f t="shared" si="11"/>
        <v>700</v>
      </c>
      <c r="I119" s="779"/>
      <c r="J119" s="779"/>
      <c r="K119" s="779"/>
      <c r="L119" s="779"/>
      <c r="M119" s="779"/>
      <c r="N119" s="779"/>
    </row>
    <row r="120" spans="1:15">
      <c r="A120" s="764"/>
      <c r="B120" s="829" t="s">
        <v>1942</v>
      </c>
      <c r="C120" s="777">
        <v>65</v>
      </c>
      <c r="D120" s="767" t="s">
        <v>128</v>
      </c>
      <c r="E120" s="834">
        <v>6</v>
      </c>
      <c r="F120" s="769">
        <f t="shared" si="15"/>
        <v>390</v>
      </c>
      <c r="G120" s="763">
        <v>2</v>
      </c>
      <c r="H120" s="777">
        <f t="shared" si="11"/>
        <v>130</v>
      </c>
      <c r="I120" s="763">
        <v>2</v>
      </c>
      <c r="J120" s="777">
        <f>I120*C120</f>
        <v>130</v>
      </c>
      <c r="K120" s="763">
        <v>2</v>
      </c>
      <c r="L120" s="769">
        <f>K120*C120</f>
        <v>130</v>
      </c>
      <c r="M120" s="779"/>
      <c r="N120" s="779"/>
    </row>
    <row r="121" spans="1:15">
      <c r="A121" s="764"/>
      <c r="B121" s="829" t="s">
        <v>1943</v>
      </c>
      <c r="C121" s="777">
        <v>4500</v>
      </c>
      <c r="D121" s="767" t="s">
        <v>128</v>
      </c>
      <c r="E121" s="834">
        <v>2</v>
      </c>
      <c r="F121" s="769">
        <f t="shared" si="15"/>
        <v>9000</v>
      </c>
      <c r="G121" s="763">
        <v>2</v>
      </c>
      <c r="H121" s="777">
        <f t="shared" si="11"/>
        <v>9000</v>
      </c>
      <c r="I121" s="779"/>
      <c r="J121" s="777"/>
      <c r="K121" s="779"/>
      <c r="L121" s="779"/>
      <c r="M121" s="779"/>
      <c r="N121" s="779"/>
    </row>
    <row r="122" spans="1:15">
      <c r="A122" s="764"/>
      <c r="B122" s="835" t="s">
        <v>1944</v>
      </c>
      <c r="C122" s="777">
        <v>2200</v>
      </c>
      <c r="D122" s="799" t="s">
        <v>194</v>
      </c>
      <c r="E122" s="834">
        <v>1</v>
      </c>
      <c r="F122" s="769">
        <f t="shared" si="15"/>
        <v>2200</v>
      </c>
      <c r="G122" s="763">
        <v>1</v>
      </c>
      <c r="H122" s="777">
        <f t="shared" si="11"/>
        <v>2200</v>
      </c>
      <c r="I122" s="779"/>
      <c r="J122" s="777"/>
      <c r="K122" s="779"/>
      <c r="L122" s="779"/>
      <c r="M122" s="779"/>
      <c r="N122" s="779"/>
    </row>
    <row r="123" spans="1:15">
      <c r="A123" s="764"/>
      <c r="B123" s="829" t="s">
        <v>1945</v>
      </c>
      <c r="C123" s="777">
        <v>980</v>
      </c>
      <c r="D123" s="767" t="s">
        <v>1924</v>
      </c>
      <c r="E123" s="834">
        <v>2</v>
      </c>
      <c r="F123" s="769">
        <f t="shared" si="15"/>
        <v>1960</v>
      </c>
      <c r="G123" s="763">
        <v>2</v>
      </c>
      <c r="H123" s="777">
        <f t="shared" si="11"/>
        <v>1960</v>
      </c>
      <c r="I123" s="779"/>
      <c r="J123" s="777"/>
      <c r="K123" s="779"/>
      <c r="L123" s="779"/>
      <c r="M123" s="779"/>
      <c r="N123" s="779"/>
    </row>
    <row r="124" spans="1:15">
      <c r="A124" s="764"/>
      <c r="B124" s="829" t="s">
        <v>1946</v>
      </c>
      <c r="C124" s="780">
        <v>3500</v>
      </c>
      <c r="D124" s="767" t="s">
        <v>194</v>
      </c>
      <c r="E124" s="763">
        <v>4</v>
      </c>
      <c r="F124" s="766">
        <f t="shared" si="15"/>
        <v>14000</v>
      </c>
      <c r="G124" s="763">
        <v>1</v>
      </c>
      <c r="H124" s="766">
        <f>G124*C124</f>
        <v>3500</v>
      </c>
      <c r="I124" s="763">
        <v>1</v>
      </c>
      <c r="J124" s="766">
        <f>I124*C124</f>
        <v>3500</v>
      </c>
      <c r="K124" s="763">
        <v>1</v>
      </c>
      <c r="L124" s="768">
        <f>K124*C124</f>
        <v>3500</v>
      </c>
      <c r="M124" s="763">
        <v>1</v>
      </c>
      <c r="N124" s="768">
        <f>M124*C124</f>
        <v>3500</v>
      </c>
      <c r="O124" s="830"/>
    </row>
    <row r="125" spans="1:15">
      <c r="A125" s="764"/>
      <c r="B125" s="829" t="s">
        <v>1947</v>
      </c>
      <c r="C125" s="780">
        <v>200</v>
      </c>
      <c r="D125" s="767" t="s">
        <v>128</v>
      </c>
      <c r="E125" s="763">
        <v>2</v>
      </c>
      <c r="F125" s="766">
        <f t="shared" si="15"/>
        <v>400</v>
      </c>
      <c r="G125" s="763">
        <v>2</v>
      </c>
      <c r="H125" s="766">
        <f t="shared" ref="H125:H131" si="16">G125*C125</f>
        <v>400</v>
      </c>
      <c r="I125" s="763"/>
      <c r="J125" s="768"/>
      <c r="K125" s="763"/>
      <c r="L125" s="768"/>
      <c r="M125" s="763"/>
      <c r="N125" s="768"/>
      <c r="O125" s="830"/>
    </row>
    <row r="126" spans="1:15">
      <c r="A126" s="764"/>
      <c r="B126" s="829" t="s">
        <v>1948</v>
      </c>
      <c r="C126" s="780">
        <v>2500</v>
      </c>
      <c r="D126" s="767" t="s">
        <v>128</v>
      </c>
      <c r="E126" s="763">
        <v>2</v>
      </c>
      <c r="F126" s="766">
        <f t="shared" si="15"/>
        <v>5000</v>
      </c>
      <c r="G126" s="763">
        <v>2</v>
      </c>
      <c r="H126" s="766">
        <f t="shared" si="16"/>
        <v>5000</v>
      </c>
      <c r="I126" s="763"/>
      <c r="J126" s="768"/>
      <c r="K126" s="763"/>
      <c r="L126" s="768"/>
      <c r="M126" s="763"/>
      <c r="N126" s="768"/>
      <c r="O126" s="830"/>
    </row>
    <row r="127" spans="1:15">
      <c r="A127" s="764"/>
      <c r="B127" s="829" t="s">
        <v>1949</v>
      </c>
      <c r="C127" s="780">
        <v>350</v>
      </c>
      <c r="D127" s="767" t="s">
        <v>128</v>
      </c>
      <c r="E127" s="763">
        <v>4</v>
      </c>
      <c r="F127" s="766">
        <f t="shared" si="15"/>
        <v>1400</v>
      </c>
      <c r="G127" s="763">
        <v>1</v>
      </c>
      <c r="H127" s="766">
        <f t="shared" si="16"/>
        <v>350</v>
      </c>
      <c r="I127" s="763">
        <v>1</v>
      </c>
      <c r="J127" s="768">
        <f>I127*C127</f>
        <v>350</v>
      </c>
      <c r="K127" s="763">
        <v>1</v>
      </c>
      <c r="L127" s="768">
        <f>K127*C127</f>
        <v>350</v>
      </c>
      <c r="M127" s="763">
        <v>1</v>
      </c>
      <c r="N127" s="768">
        <f>M127*C127</f>
        <v>350</v>
      </c>
      <c r="O127" s="830"/>
    </row>
    <row r="128" spans="1:15">
      <c r="A128" s="764"/>
      <c r="B128" s="829" t="s">
        <v>1950</v>
      </c>
      <c r="C128" s="780">
        <v>480</v>
      </c>
      <c r="D128" s="767" t="s">
        <v>128</v>
      </c>
      <c r="E128" s="763">
        <v>2</v>
      </c>
      <c r="F128" s="766">
        <f t="shared" si="15"/>
        <v>960</v>
      </c>
      <c r="G128" s="763">
        <v>2</v>
      </c>
      <c r="H128" s="766">
        <f t="shared" si="16"/>
        <v>960</v>
      </c>
      <c r="I128" s="763"/>
      <c r="J128" s="768"/>
      <c r="K128" s="763"/>
      <c r="L128" s="768"/>
      <c r="M128" s="763"/>
      <c r="N128" s="768"/>
      <c r="O128" s="830"/>
    </row>
    <row r="129" spans="1:18">
      <c r="A129" s="764"/>
      <c r="B129" s="829" t="s">
        <v>1951</v>
      </c>
      <c r="C129" s="780">
        <v>120</v>
      </c>
      <c r="D129" s="767" t="s">
        <v>128</v>
      </c>
      <c r="E129" s="763">
        <v>2</v>
      </c>
      <c r="F129" s="766">
        <f t="shared" si="15"/>
        <v>240</v>
      </c>
      <c r="G129" s="763">
        <v>2</v>
      </c>
      <c r="H129" s="766">
        <f t="shared" si="16"/>
        <v>240</v>
      </c>
      <c r="I129" s="763"/>
      <c r="J129" s="768"/>
      <c r="K129" s="763"/>
      <c r="L129" s="768"/>
      <c r="M129" s="763"/>
      <c r="N129" s="768"/>
      <c r="O129" s="830"/>
    </row>
    <row r="130" spans="1:18">
      <c r="A130" s="764"/>
      <c r="B130" s="829" t="s">
        <v>1952</v>
      </c>
      <c r="C130" s="780">
        <v>90</v>
      </c>
      <c r="D130" s="767" t="s">
        <v>128</v>
      </c>
      <c r="E130" s="763">
        <v>2</v>
      </c>
      <c r="F130" s="766">
        <f t="shared" si="15"/>
        <v>180</v>
      </c>
      <c r="G130" s="763">
        <v>2</v>
      </c>
      <c r="H130" s="766">
        <f t="shared" si="16"/>
        <v>180</v>
      </c>
      <c r="I130" s="763"/>
      <c r="J130" s="768"/>
      <c r="K130" s="763"/>
      <c r="L130" s="768"/>
      <c r="M130" s="763"/>
      <c r="N130" s="768"/>
      <c r="O130" s="830"/>
    </row>
    <row r="131" spans="1:18">
      <c r="A131" s="764"/>
      <c r="B131" s="829" t="s">
        <v>1953</v>
      </c>
      <c r="C131" s="836">
        <v>3250</v>
      </c>
      <c r="D131" s="767" t="s">
        <v>194</v>
      </c>
      <c r="E131" s="825">
        <v>2</v>
      </c>
      <c r="F131" s="766">
        <v>6500</v>
      </c>
      <c r="G131" s="825">
        <v>2</v>
      </c>
      <c r="H131" s="766">
        <f t="shared" si="16"/>
        <v>6500</v>
      </c>
      <c r="I131" s="825"/>
      <c r="J131" s="826"/>
      <c r="K131" s="825"/>
      <c r="L131" s="768"/>
      <c r="M131" s="827"/>
      <c r="N131" s="837"/>
      <c r="O131" s="830"/>
    </row>
    <row r="132" spans="1:18">
      <c r="A132" s="764"/>
      <c r="B132" s="829" t="s">
        <v>1954</v>
      </c>
      <c r="C132" s="780">
        <v>1750</v>
      </c>
      <c r="D132" s="767" t="s">
        <v>194</v>
      </c>
      <c r="E132" s="763">
        <v>2</v>
      </c>
      <c r="F132" s="766">
        <v>3500</v>
      </c>
      <c r="G132" s="763">
        <v>2</v>
      </c>
      <c r="H132" s="766">
        <f>G132*C132</f>
        <v>3500</v>
      </c>
      <c r="I132" s="763"/>
      <c r="J132" s="768"/>
      <c r="K132" s="763"/>
      <c r="L132" s="768"/>
      <c r="M132" s="763"/>
      <c r="N132" s="768"/>
      <c r="O132" s="830"/>
    </row>
    <row r="133" spans="1:18">
      <c r="A133" s="764"/>
      <c r="B133" s="829" t="s">
        <v>1955</v>
      </c>
      <c r="C133" s="780">
        <v>1750</v>
      </c>
      <c r="D133" s="767" t="s">
        <v>128</v>
      </c>
      <c r="E133" s="763">
        <v>2</v>
      </c>
      <c r="F133" s="766">
        <f>C133</f>
        <v>1750</v>
      </c>
      <c r="G133" s="763">
        <v>2</v>
      </c>
      <c r="H133" s="766">
        <f>G133*C133</f>
        <v>3500</v>
      </c>
      <c r="I133" s="763"/>
      <c r="J133" s="768"/>
      <c r="K133" s="763"/>
      <c r="L133" s="768"/>
      <c r="M133" s="763"/>
      <c r="N133" s="768"/>
      <c r="O133" s="830"/>
    </row>
    <row r="134" spans="1:18">
      <c r="A134" s="764"/>
      <c r="B134" s="829" t="s">
        <v>1956</v>
      </c>
      <c r="C134" s="780">
        <v>460</v>
      </c>
      <c r="D134" s="767" t="s">
        <v>128</v>
      </c>
      <c r="E134" s="763">
        <v>2</v>
      </c>
      <c r="F134" s="766">
        <f>C134*E134</f>
        <v>920</v>
      </c>
      <c r="G134" s="763">
        <v>2</v>
      </c>
      <c r="H134" s="766">
        <f>G134*C134</f>
        <v>920</v>
      </c>
      <c r="I134" s="763"/>
      <c r="J134" s="768"/>
      <c r="K134" s="763"/>
      <c r="L134" s="768"/>
      <c r="M134" s="763"/>
      <c r="N134" s="768"/>
      <c r="O134" s="830"/>
    </row>
    <row r="135" spans="1:18">
      <c r="A135" s="764"/>
      <c r="B135" s="829" t="s">
        <v>1957</v>
      </c>
      <c r="C135" s="838">
        <v>120</v>
      </c>
      <c r="D135" s="767" t="s">
        <v>128</v>
      </c>
      <c r="E135" s="801">
        <v>2</v>
      </c>
      <c r="F135" s="766">
        <f>C135*E135</f>
        <v>240</v>
      </c>
      <c r="G135" s="801">
        <v>2</v>
      </c>
      <c r="H135" s="766">
        <f>G135*C135</f>
        <v>240</v>
      </c>
      <c r="I135" s="801"/>
      <c r="J135" s="768"/>
      <c r="K135" s="801"/>
      <c r="L135" s="768"/>
      <c r="M135" s="801"/>
      <c r="N135" s="768"/>
      <c r="O135" s="830"/>
    </row>
    <row r="136" spans="1:18">
      <c r="A136" s="764"/>
      <c r="B136" s="829" t="s">
        <v>1958</v>
      </c>
      <c r="C136" s="833">
        <v>340</v>
      </c>
      <c r="D136" s="767" t="s">
        <v>128</v>
      </c>
      <c r="E136" s="763">
        <v>2</v>
      </c>
      <c r="F136" s="766">
        <v>680</v>
      </c>
      <c r="G136" s="763">
        <v>2</v>
      </c>
      <c r="H136" s="766">
        <f>G136*C136</f>
        <v>680</v>
      </c>
      <c r="I136" s="763"/>
      <c r="J136" s="768"/>
      <c r="K136" s="763"/>
      <c r="L136" s="768"/>
      <c r="M136" s="763"/>
      <c r="N136" s="768"/>
      <c r="O136" s="830"/>
    </row>
    <row r="137" spans="1:18">
      <c r="A137" s="764"/>
      <c r="B137" s="829" t="s">
        <v>1959</v>
      </c>
      <c r="C137" s="833">
        <v>750</v>
      </c>
      <c r="D137" s="767" t="s">
        <v>128</v>
      </c>
      <c r="E137" s="763">
        <v>2</v>
      </c>
      <c r="F137" s="766">
        <v>1500</v>
      </c>
      <c r="G137" s="763">
        <v>2</v>
      </c>
      <c r="H137" s="766">
        <f t="shared" ref="H137:H139" si="17">G137*C137</f>
        <v>1500</v>
      </c>
      <c r="I137" s="763"/>
      <c r="J137" s="768"/>
      <c r="K137" s="763"/>
      <c r="L137" s="768"/>
      <c r="M137" s="763"/>
      <c r="N137" s="768"/>
      <c r="O137" s="830"/>
    </row>
    <row r="138" spans="1:18">
      <c r="A138" s="764"/>
      <c r="B138" s="829" t="s">
        <v>1960</v>
      </c>
      <c r="C138" s="833">
        <v>60</v>
      </c>
      <c r="D138" s="767" t="s">
        <v>128</v>
      </c>
      <c r="E138" s="763">
        <v>2</v>
      </c>
      <c r="F138" s="766">
        <v>120</v>
      </c>
      <c r="G138" s="763">
        <v>2</v>
      </c>
      <c r="H138" s="766">
        <f t="shared" si="17"/>
        <v>120</v>
      </c>
      <c r="I138" s="763"/>
      <c r="J138" s="768"/>
      <c r="K138" s="763"/>
      <c r="L138" s="768"/>
      <c r="M138" s="763"/>
      <c r="N138" s="768"/>
      <c r="O138" s="830"/>
    </row>
    <row r="139" spans="1:18">
      <c r="A139" s="764"/>
      <c r="B139" s="829" t="s">
        <v>1961</v>
      </c>
      <c r="C139" s="833">
        <v>850</v>
      </c>
      <c r="D139" s="767" t="s">
        <v>194</v>
      </c>
      <c r="E139" s="763">
        <v>2</v>
      </c>
      <c r="F139" s="766">
        <f>C139*G139</f>
        <v>1700</v>
      </c>
      <c r="G139" s="763">
        <v>2</v>
      </c>
      <c r="H139" s="766">
        <f t="shared" si="17"/>
        <v>1700</v>
      </c>
      <c r="I139" s="763"/>
      <c r="J139" s="768"/>
      <c r="K139" s="763"/>
      <c r="L139" s="768"/>
      <c r="M139" s="763"/>
      <c r="N139" s="768"/>
      <c r="O139" s="830"/>
    </row>
    <row r="140" spans="1:18">
      <c r="A140" s="764"/>
      <c r="B140" s="835" t="s">
        <v>1962</v>
      </c>
      <c r="C140" s="833">
        <v>380</v>
      </c>
      <c r="D140" s="799" t="s">
        <v>128</v>
      </c>
      <c r="E140" s="763">
        <v>2</v>
      </c>
      <c r="F140" s="766">
        <f>C140*G140</f>
        <v>760</v>
      </c>
      <c r="G140" s="763">
        <v>2</v>
      </c>
      <c r="H140" s="766">
        <f t="shared" ref="H140:H156" si="18">C140*G140</f>
        <v>760</v>
      </c>
      <c r="I140" s="763"/>
      <c r="J140" s="763"/>
      <c r="K140" s="763"/>
      <c r="L140" s="763"/>
      <c r="M140" s="763"/>
      <c r="N140" s="763"/>
      <c r="O140" s="830"/>
      <c r="R140" s="839"/>
    </row>
    <row r="141" spans="1:18">
      <c r="A141" s="764"/>
      <c r="B141" s="829" t="s">
        <v>1963</v>
      </c>
      <c r="C141" s="833">
        <v>4500</v>
      </c>
      <c r="D141" s="799" t="s">
        <v>128</v>
      </c>
      <c r="E141" s="763">
        <v>3</v>
      </c>
      <c r="F141" s="766">
        <f>C141*E141</f>
        <v>13500</v>
      </c>
      <c r="G141" s="763">
        <v>1</v>
      </c>
      <c r="H141" s="766">
        <f t="shared" si="18"/>
        <v>4500</v>
      </c>
      <c r="I141" s="763">
        <v>1</v>
      </c>
      <c r="J141" s="768">
        <f>I141*C141</f>
        <v>4500</v>
      </c>
      <c r="K141" s="763"/>
      <c r="L141" s="766"/>
      <c r="M141" s="763">
        <v>1</v>
      </c>
      <c r="N141" s="768">
        <f>M141*C141</f>
        <v>4500</v>
      </c>
      <c r="O141" s="830"/>
      <c r="R141" s="839"/>
    </row>
    <row r="142" spans="1:18">
      <c r="A142" s="764"/>
      <c r="B142" s="829" t="s">
        <v>1964</v>
      </c>
      <c r="C142" s="833">
        <v>195</v>
      </c>
      <c r="D142" s="799" t="s">
        <v>128</v>
      </c>
      <c r="E142" s="763">
        <v>2</v>
      </c>
      <c r="F142" s="766">
        <v>390</v>
      </c>
      <c r="G142" s="763">
        <v>2</v>
      </c>
      <c r="H142" s="766">
        <f t="shared" si="18"/>
        <v>390</v>
      </c>
      <c r="I142" s="763"/>
      <c r="J142" s="763"/>
      <c r="K142" s="763"/>
      <c r="L142" s="766"/>
      <c r="M142" s="763"/>
      <c r="N142" s="763"/>
      <c r="O142" s="830"/>
      <c r="R142" s="839"/>
    </row>
    <row r="143" spans="1:18">
      <c r="A143" s="764"/>
      <c r="B143" s="829" t="s">
        <v>1965</v>
      </c>
      <c r="C143" s="833">
        <v>4500</v>
      </c>
      <c r="D143" s="799" t="s">
        <v>128</v>
      </c>
      <c r="E143" s="763">
        <v>2</v>
      </c>
      <c r="F143" s="766">
        <f>C143*E143</f>
        <v>9000</v>
      </c>
      <c r="G143" s="763">
        <v>2</v>
      </c>
      <c r="H143" s="766">
        <f t="shared" si="18"/>
        <v>9000</v>
      </c>
      <c r="I143" s="763"/>
      <c r="J143" s="763"/>
      <c r="K143" s="763"/>
      <c r="L143" s="766"/>
      <c r="M143" s="763"/>
      <c r="N143" s="763"/>
      <c r="O143" s="830"/>
      <c r="R143" s="839"/>
    </row>
    <row r="144" spans="1:18">
      <c r="A144" s="764"/>
      <c r="B144" s="829" t="s">
        <v>1966</v>
      </c>
      <c r="C144" s="833">
        <v>4500</v>
      </c>
      <c r="D144" s="799" t="s">
        <v>128</v>
      </c>
      <c r="E144" s="763">
        <v>2</v>
      </c>
      <c r="F144" s="766">
        <f>C144*E144</f>
        <v>9000</v>
      </c>
      <c r="G144" s="763">
        <v>2</v>
      </c>
      <c r="H144" s="766">
        <f t="shared" si="18"/>
        <v>9000</v>
      </c>
      <c r="I144" s="763"/>
      <c r="J144" s="763"/>
      <c r="K144" s="763"/>
      <c r="L144" s="766"/>
      <c r="M144" s="763"/>
      <c r="N144" s="763"/>
      <c r="O144" s="830"/>
      <c r="R144" s="839"/>
    </row>
    <row r="145" spans="1:20">
      <c r="A145" s="764"/>
      <c r="B145" s="822" t="s">
        <v>1967</v>
      </c>
      <c r="C145" s="833">
        <v>2500</v>
      </c>
      <c r="D145" s="767" t="s">
        <v>194</v>
      </c>
      <c r="E145" s="763">
        <v>1</v>
      </c>
      <c r="F145" s="766">
        <f>C145*E145</f>
        <v>2500</v>
      </c>
      <c r="G145" s="763">
        <v>1</v>
      </c>
      <c r="H145" s="766">
        <f t="shared" si="18"/>
        <v>2500</v>
      </c>
      <c r="I145" s="763"/>
      <c r="J145" s="763"/>
      <c r="K145" s="763"/>
      <c r="L145" s="766"/>
      <c r="M145" s="763"/>
      <c r="N145" s="763"/>
      <c r="O145" s="830"/>
      <c r="R145" s="839"/>
    </row>
    <row r="146" spans="1:20">
      <c r="A146" s="764"/>
      <c r="B146" s="822" t="s">
        <v>1968</v>
      </c>
      <c r="C146" s="840">
        <v>12500</v>
      </c>
      <c r="D146" s="767" t="s">
        <v>194</v>
      </c>
      <c r="E146" s="814">
        <v>1</v>
      </c>
      <c r="F146" s="766">
        <f>C146*E146</f>
        <v>12500</v>
      </c>
      <c r="G146" s="763">
        <v>1</v>
      </c>
      <c r="H146" s="766">
        <f t="shared" si="18"/>
        <v>12500</v>
      </c>
      <c r="I146" s="763"/>
      <c r="J146" s="763"/>
      <c r="K146" s="763"/>
      <c r="L146" s="766"/>
      <c r="M146" s="763"/>
      <c r="N146" s="763"/>
      <c r="O146" s="830"/>
      <c r="R146" s="839"/>
    </row>
    <row r="147" spans="1:20">
      <c r="A147" s="764"/>
      <c r="B147" s="822" t="s">
        <v>1969</v>
      </c>
      <c r="C147" s="833">
        <v>7800</v>
      </c>
      <c r="D147" s="767" t="s">
        <v>649</v>
      </c>
      <c r="E147" s="814">
        <v>1</v>
      </c>
      <c r="F147" s="766">
        <f>C147*E147</f>
        <v>7800</v>
      </c>
      <c r="G147" s="763">
        <v>1</v>
      </c>
      <c r="H147" s="766">
        <f t="shared" si="18"/>
        <v>7800</v>
      </c>
      <c r="I147" s="763"/>
      <c r="J147" s="763"/>
      <c r="K147" s="763"/>
      <c r="L147" s="766"/>
      <c r="M147" s="763"/>
      <c r="N147" s="763"/>
      <c r="O147" s="830"/>
      <c r="R147" s="839"/>
    </row>
    <row r="148" spans="1:20">
      <c r="A148" s="764"/>
      <c r="B148" s="822" t="s">
        <v>1970</v>
      </c>
      <c r="C148" s="841">
        <v>6500</v>
      </c>
      <c r="D148" s="767" t="s">
        <v>1495</v>
      </c>
      <c r="E148" s="814">
        <v>1</v>
      </c>
      <c r="F148" s="766">
        <f t="shared" ref="F148:F153" si="19">C148*E148</f>
        <v>6500</v>
      </c>
      <c r="G148" s="763">
        <v>1</v>
      </c>
      <c r="H148" s="766">
        <f t="shared" si="18"/>
        <v>6500</v>
      </c>
      <c r="I148" s="763"/>
      <c r="J148" s="763"/>
      <c r="K148" s="763"/>
      <c r="L148" s="766"/>
      <c r="M148" s="763"/>
      <c r="N148" s="763"/>
      <c r="O148" s="830"/>
      <c r="R148" s="839"/>
    </row>
    <row r="149" spans="1:20">
      <c r="A149" s="764"/>
      <c r="B149" s="822" t="s">
        <v>1971</v>
      </c>
      <c r="C149" s="841">
        <v>3500</v>
      </c>
      <c r="D149" s="767" t="s">
        <v>194</v>
      </c>
      <c r="E149" s="814">
        <v>1</v>
      </c>
      <c r="F149" s="766">
        <f t="shared" si="19"/>
        <v>3500</v>
      </c>
      <c r="G149" s="763">
        <v>1</v>
      </c>
      <c r="H149" s="766">
        <f t="shared" si="18"/>
        <v>3500</v>
      </c>
      <c r="I149" s="763"/>
      <c r="J149" s="763"/>
      <c r="K149" s="763"/>
      <c r="L149" s="766"/>
      <c r="M149" s="763"/>
      <c r="N149" s="763"/>
      <c r="O149" s="830"/>
      <c r="R149" s="839"/>
    </row>
    <row r="150" spans="1:20">
      <c r="A150" s="764"/>
      <c r="B150" s="822" t="s">
        <v>1972</v>
      </c>
      <c r="C150" s="841">
        <v>8500</v>
      </c>
      <c r="D150" s="767" t="s">
        <v>194</v>
      </c>
      <c r="E150" s="814">
        <v>1</v>
      </c>
      <c r="F150" s="766">
        <f t="shared" si="19"/>
        <v>8500</v>
      </c>
      <c r="G150" s="763">
        <v>1</v>
      </c>
      <c r="H150" s="766">
        <f t="shared" si="18"/>
        <v>8500</v>
      </c>
      <c r="I150" s="763"/>
      <c r="J150" s="763"/>
      <c r="K150" s="763"/>
      <c r="L150" s="766"/>
      <c r="M150" s="763"/>
      <c r="N150" s="763"/>
      <c r="O150" s="830"/>
      <c r="R150" s="839"/>
    </row>
    <row r="151" spans="1:20">
      <c r="A151" s="764"/>
      <c r="B151" s="829" t="s">
        <v>1973</v>
      </c>
      <c r="C151" s="841">
        <v>1200</v>
      </c>
      <c r="D151" s="767" t="s">
        <v>128</v>
      </c>
      <c r="E151" s="814">
        <v>1</v>
      </c>
      <c r="F151" s="766">
        <f t="shared" si="19"/>
        <v>1200</v>
      </c>
      <c r="G151" s="763">
        <v>1</v>
      </c>
      <c r="H151" s="766">
        <f t="shared" si="18"/>
        <v>1200</v>
      </c>
      <c r="I151" s="763"/>
      <c r="J151" s="763"/>
      <c r="K151" s="763"/>
      <c r="L151" s="766"/>
      <c r="M151" s="763"/>
      <c r="N151" s="763"/>
      <c r="O151" s="830"/>
      <c r="R151" s="839"/>
    </row>
    <row r="152" spans="1:20">
      <c r="A152" s="764"/>
      <c r="B152" s="829" t="s">
        <v>1974</v>
      </c>
      <c r="C152" s="841">
        <v>5500</v>
      </c>
      <c r="D152" s="767" t="s">
        <v>470</v>
      </c>
      <c r="E152" s="814">
        <v>2</v>
      </c>
      <c r="F152" s="766">
        <f t="shared" si="19"/>
        <v>11000</v>
      </c>
      <c r="G152" s="763">
        <v>2</v>
      </c>
      <c r="H152" s="766">
        <f t="shared" si="18"/>
        <v>11000</v>
      </c>
      <c r="I152" s="763"/>
      <c r="J152" s="763"/>
      <c r="K152" s="763"/>
      <c r="L152" s="766"/>
      <c r="M152" s="763"/>
      <c r="N152" s="763"/>
      <c r="O152" s="830"/>
      <c r="R152" s="839"/>
    </row>
    <row r="153" spans="1:20">
      <c r="A153" s="764"/>
      <c r="B153" s="829" t="s">
        <v>1975</v>
      </c>
      <c r="C153" s="833">
        <v>1200</v>
      </c>
      <c r="D153" s="767" t="s">
        <v>470</v>
      </c>
      <c r="E153" s="814">
        <v>2</v>
      </c>
      <c r="F153" s="766">
        <f t="shared" si="19"/>
        <v>2400</v>
      </c>
      <c r="G153" s="763">
        <v>2</v>
      </c>
      <c r="H153" s="766">
        <f t="shared" si="18"/>
        <v>2400</v>
      </c>
      <c r="I153" s="763"/>
      <c r="J153" s="763"/>
      <c r="K153" s="763"/>
      <c r="L153" s="766"/>
      <c r="M153" s="763"/>
      <c r="N153" s="763"/>
      <c r="O153" s="830"/>
      <c r="R153" s="839"/>
    </row>
    <row r="154" spans="1:20">
      <c r="A154" s="817"/>
      <c r="B154" s="822" t="s">
        <v>1976</v>
      </c>
      <c r="C154" s="833">
        <v>26000</v>
      </c>
      <c r="D154" s="842" t="s">
        <v>470</v>
      </c>
      <c r="E154" s="814">
        <v>3</v>
      </c>
      <c r="F154" s="766">
        <v>78000</v>
      </c>
      <c r="G154" s="763">
        <v>1</v>
      </c>
      <c r="H154" s="766">
        <f t="shared" si="18"/>
        <v>26000</v>
      </c>
      <c r="I154" s="763">
        <v>1</v>
      </c>
      <c r="J154" s="843">
        <v>26000</v>
      </c>
      <c r="K154" s="763">
        <v>1</v>
      </c>
      <c r="L154" s="766">
        <v>26000</v>
      </c>
      <c r="M154" s="763"/>
      <c r="N154" s="763"/>
      <c r="O154" s="830"/>
      <c r="R154" s="839"/>
    </row>
    <row r="155" spans="1:20">
      <c r="A155" s="817"/>
      <c r="B155" s="822" t="s">
        <v>1946</v>
      </c>
      <c r="C155" s="833">
        <v>3500</v>
      </c>
      <c r="D155" s="842" t="s">
        <v>470</v>
      </c>
      <c r="E155" s="814">
        <v>4</v>
      </c>
      <c r="F155" s="766">
        <v>14000</v>
      </c>
      <c r="G155" s="763">
        <v>1</v>
      </c>
      <c r="H155" s="766">
        <f t="shared" si="18"/>
        <v>3500</v>
      </c>
      <c r="I155" s="763">
        <v>1</v>
      </c>
      <c r="J155" s="843">
        <v>3500</v>
      </c>
      <c r="K155" s="763">
        <v>1</v>
      </c>
      <c r="L155" s="766">
        <v>3500</v>
      </c>
      <c r="M155" s="763">
        <v>1</v>
      </c>
      <c r="N155" s="843">
        <v>3500</v>
      </c>
      <c r="O155" s="830"/>
      <c r="R155" s="839"/>
    </row>
    <row r="156" spans="1:20">
      <c r="A156" s="817"/>
      <c r="B156" s="822" t="s">
        <v>1947</v>
      </c>
      <c r="C156" s="833">
        <v>200</v>
      </c>
      <c r="D156" s="842" t="s">
        <v>128</v>
      </c>
      <c r="E156" s="814">
        <v>2</v>
      </c>
      <c r="F156" s="766">
        <v>400</v>
      </c>
      <c r="G156" s="763">
        <v>2</v>
      </c>
      <c r="H156" s="766">
        <f t="shared" si="18"/>
        <v>400</v>
      </c>
      <c r="I156" s="763"/>
      <c r="J156" s="763"/>
      <c r="K156" s="763"/>
      <c r="L156" s="766"/>
      <c r="M156" s="763"/>
      <c r="N156" s="763"/>
      <c r="O156" s="830"/>
      <c r="R156" s="839"/>
    </row>
    <row r="157" spans="1:20" ht="15.5">
      <c r="A157" s="1482" t="s">
        <v>254</v>
      </c>
      <c r="B157" s="1483"/>
      <c r="C157" s="1483"/>
      <c r="D157" s="1489"/>
      <c r="E157" s="763"/>
      <c r="F157" s="844">
        <f>SUM(F96:F156)</f>
        <v>321170</v>
      </c>
      <c r="G157" s="845"/>
      <c r="H157" s="844">
        <f>SUM(H96:H156)</f>
        <v>212004.77</v>
      </c>
      <c r="I157" s="845"/>
      <c r="J157" s="846">
        <f>SUM(J96:J156)</f>
        <v>42957.130000000005</v>
      </c>
      <c r="K157" s="845"/>
      <c r="L157" s="846">
        <f>SUM(L96:L156)</f>
        <v>60818.09</v>
      </c>
      <c r="M157" s="845"/>
      <c r="N157" s="846">
        <f>SUM(N96:N156)</f>
        <v>12890</v>
      </c>
      <c r="O157" s="830"/>
      <c r="Q157" s="1490"/>
      <c r="R157" s="1490"/>
      <c r="S157" s="1490"/>
      <c r="T157" s="1490"/>
    </row>
    <row r="158" spans="1:20" ht="18.5">
      <c r="A158" s="1491" t="s">
        <v>1977</v>
      </c>
      <c r="B158" s="1492"/>
      <c r="C158" s="1492"/>
      <c r="D158" s="1493"/>
      <c r="E158" s="847"/>
      <c r="F158" s="848">
        <f>F86+F94+F157</f>
        <v>521520.32</v>
      </c>
      <c r="G158" s="849"/>
      <c r="H158" s="850">
        <f>H157+H94+H86</f>
        <v>256051.34</v>
      </c>
      <c r="I158" s="849"/>
      <c r="J158" s="850">
        <f>J157+J94+J86</f>
        <v>151669.56</v>
      </c>
      <c r="K158" s="849"/>
      <c r="L158" s="850">
        <f>L157+L86</f>
        <v>81346.11</v>
      </c>
      <c r="M158" s="849"/>
      <c r="N158" s="850">
        <f>N157+N86</f>
        <v>28752.75</v>
      </c>
      <c r="Q158" s="750"/>
    </row>
    <row r="159" spans="1:20">
      <c r="A159" s="851"/>
      <c r="B159" s="852"/>
      <c r="C159" s="852"/>
      <c r="D159" s="852"/>
      <c r="E159" s="852"/>
      <c r="F159" s="852"/>
      <c r="G159" s="852"/>
      <c r="H159" s="852"/>
      <c r="I159" s="852"/>
      <c r="J159" s="852"/>
      <c r="K159" s="852"/>
      <c r="L159" s="852"/>
      <c r="M159" s="852"/>
      <c r="N159" s="853"/>
    </row>
    <row r="160" spans="1:20">
      <c r="A160" s="851"/>
      <c r="B160" s="852" t="s">
        <v>1978</v>
      </c>
      <c r="C160" s="852"/>
      <c r="D160" s="852"/>
      <c r="E160" s="852"/>
      <c r="F160" s="852"/>
      <c r="G160" s="852"/>
      <c r="H160" s="852"/>
      <c r="I160" s="852"/>
      <c r="J160" s="852"/>
      <c r="K160" s="852"/>
      <c r="L160" s="852"/>
      <c r="M160" s="852"/>
      <c r="N160" s="853"/>
    </row>
    <row r="161" spans="1:20">
      <c r="A161" s="851"/>
      <c r="B161" s="852"/>
      <c r="C161" s="852"/>
      <c r="D161" s="852"/>
      <c r="E161" s="852"/>
      <c r="F161" s="852"/>
      <c r="G161" s="852"/>
      <c r="H161" s="852"/>
      <c r="I161" s="852"/>
      <c r="J161" s="852"/>
      <c r="K161" s="852"/>
      <c r="L161" s="852"/>
      <c r="M161" s="852"/>
      <c r="N161" s="853"/>
    </row>
    <row r="162" spans="1:20">
      <c r="A162" s="851"/>
      <c r="B162" s="852"/>
      <c r="C162" s="852"/>
      <c r="D162" s="852"/>
      <c r="E162" s="852"/>
      <c r="F162" s="852"/>
      <c r="G162" s="852"/>
      <c r="H162" s="852" t="s">
        <v>874</v>
      </c>
      <c r="I162" s="852"/>
      <c r="J162" s="1475" t="s">
        <v>876</v>
      </c>
      <c r="K162" s="1475"/>
      <c r="L162" s="1475"/>
      <c r="M162" s="1475"/>
      <c r="N162" s="853"/>
    </row>
    <row r="163" spans="1:20">
      <c r="A163" s="851"/>
      <c r="B163" s="852"/>
      <c r="C163" s="852"/>
      <c r="D163" s="852"/>
      <c r="E163" s="852"/>
      <c r="F163" s="852"/>
      <c r="G163" s="852"/>
      <c r="H163" s="852"/>
      <c r="I163" s="852"/>
      <c r="J163" s="1475" t="s">
        <v>1979</v>
      </c>
      <c r="K163" s="1475"/>
      <c r="L163" s="1475"/>
      <c r="M163" s="1475"/>
      <c r="N163" s="853"/>
      <c r="R163" s="1476"/>
      <c r="S163" s="1476"/>
      <c r="T163" s="1476"/>
    </row>
    <row r="164" spans="1:20">
      <c r="A164" s="854"/>
      <c r="B164" s="855"/>
      <c r="C164" s="855"/>
      <c r="D164" s="855"/>
      <c r="E164" s="855"/>
      <c r="F164" s="855"/>
      <c r="G164" s="855"/>
      <c r="H164" s="855"/>
      <c r="I164" s="855"/>
      <c r="J164" s="855"/>
      <c r="K164" s="855"/>
      <c r="L164" s="855"/>
      <c r="M164" s="855"/>
      <c r="N164" s="856"/>
    </row>
    <row r="165" spans="1:20">
      <c r="A165" s="713"/>
      <c r="B165" s="713"/>
      <c r="C165" s="713"/>
      <c r="D165" s="713"/>
      <c r="E165" s="713"/>
      <c r="F165" s="713"/>
      <c r="G165" s="713"/>
      <c r="H165" s="713"/>
      <c r="I165" s="713"/>
      <c r="J165" s="713"/>
      <c r="K165" s="713"/>
      <c r="L165" s="713"/>
      <c r="M165" s="713"/>
      <c r="N165" s="713"/>
    </row>
  </sheetData>
  <mergeCells count="30">
    <mergeCell ref="J163:M163"/>
    <mergeCell ref="R163:T163"/>
    <mergeCell ref="A12:N12"/>
    <mergeCell ref="R82:T82"/>
    <mergeCell ref="A86:D86"/>
    <mergeCell ref="Q86:S86"/>
    <mergeCell ref="A90:N90"/>
    <mergeCell ref="A94:D94"/>
    <mergeCell ref="A95:N95"/>
    <mergeCell ref="A157:D157"/>
    <mergeCell ref="Q157:T157"/>
    <mergeCell ref="A158:D158"/>
    <mergeCell ref="J162:M162"/>
    <mergeCell ref="A9:A11"/>
    <mergeCell ref="B9:B11"/>
    <mergeCell ref="C9:C11"/>
    <mergeCell ref="D9:E11"/>
    <mergeCell ref="F9:F11"/>
    <mergeCell ref="G9:N9"/>
    <mergeCell ref="G10:H10"/>
    <mergeCell ref="I10:J10"/>
    <mergeCell ref="K10:L10"/>
    <mergeCell ref="M10:N10"/>
    <mergeCell ref="D3:J3"/>
    <mergeCell ref="F4:I4"/>
    <mergeCell ref="A7:E8"/>
    <mergeCell ref="F7:J7"/>
    <mergeCell ref="K7:N8"/>
    <mergeCell ref="G8:H8"/>
    <mergeCell ref="I8:J8"/>
  </mergeCells>
  <pageMargins left="0.65" right="0.56999999999999995" top="0.25" bottom="0.13" header="0.12" footer="0.13"/>
  <pageSetup paperSize="5" scale="90" fitToWidth="0" fitToHeight="0" orientation="landscape" horizontalDpi="4294967294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DD280-F56D-4F2C-8DEB-8BFCDA1ECB5B}">
  <sheetPr>
    <tabColor rgb="FF00B050"/>
  </sheetPr>
  <dimension ref="A1:AW64"/>
  <sheetViews>
    <sheetView topLeftCell="A55" zoomScale="50" zoomScaleNormal="50" workbookViewId="0">
      <selection activeCell="Q51" sqref="Q51:U64"/>
    </sheetView>
  </sheetViews>
  <sheetFormatPr defaultRowHeight="14.5"/>
  <cols>
    <col min="1" max="1" width="3.54296875" style="714" customWidth="1"/>
    <col min="2" max="2" width="50.81640625" style="714" customWidth="1"/>
    <col min="3" max="3" width="10.81640625" style="714" customWidth="1"/>
    <col min="4" max="4" width="5.453125" style="714" customWidth="1"/>
    <col min="5" max="5" width="6" style="714" customWidth="1"/>
    <col min="6" max="6" width="14.54296875" style="714" customWidth="1"/>
    <col min="7" max="7" width="6.7265625" style="714" customWidth="1"/>
    <col min="8" max="8" width="16.54296875" style="714" customWidth="1"/>
    <col min="9" max="9" width="6.453125" style="714" customWidth="1"/>
    <col min="10" max="10" width="15.7265625" style="714" customWidth="1"/>
    <col min="11" max="11" width="5.7265625" style="714" customWidth="1"/>
    <col min="12" max="12" width="14.54296875" style="714" customWidth="1"/>
    <col min="13" max="13" width="5.26953125" style="714" customWidth="1"/>
    <col min="14" max="14" width="15.1796875" style="714" customWidth="1"/>
    <col min="15" max="16" width="5.7265625" style="714" customWidth="1"/>
    <col min="17" max="17" width="7" style="714" customWidth="1"/>
    <col min="18" max="18" width="5.453125" style="714" customWidth="1"/>
    <col min="19" max="19" width="5" style="714" customWidth="1"/>
    <col min="20" max="20" width="3.54296875" style="714" customWidth="1"/>
    <col min="21" max="16384" width="8.7265625" style="714"/>
  </cols>
  <sheetData>
    <row r="1" spans="1:14">
      <c r="A1" s="715" t="s">
        <v>106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</row>
    <row r="2" spans="1:14" ht="15.5">
      <c r="A2" s="715"/>
      <c r="B2" s="715"/>
      <c r="C2" s="715"/>
      <c r="D2" s="1459" t="s">
        <v>1838</v>
      </c>
      <c r="E2" s="1459"/>
      <c r="F2" s="1459"/>
      <c r="G2" s="1459"/>
      <c r="H2" s="1459"/>
      <c r="I2" s="1459"/>
      <c r="J2" s="1459"/>
      <c r="K2" s="715"/>
      <c r="L2" s="715"/>
      <c r="M2" s="715"/>
      <c r="N2" s="715"/>
    </row>
    <row r="3" spans="1:14" ht="15.5">
      <c r="A3" s="715"/>
      <c r="B3" s="715"/>
      <c r="C3" s="715"/>
      <c r="D3" s="715"/>
      <c r="E3" s="760"/>
      <c r="F3" s="1460" t="s">
        <v>1839</v>
      </c>
      <c r="G3" s="1460"/>
      <c r="H3" s="1460"/>
      <c r="I3" s="1460"/>
      <c r="J3" s="715"/>
      <c r="K3" s="715"/>
      <c r="L3" s="715"/>
      <c r="M3" s="715"/>
      <c r="N3" s="715"/>
    </row>
    <row r="4" spans="1:14">
      <c r="A4" s="761" t="s">
        <v>1840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</row>
    <row r="5" spans="1:14">
      <c r="A5" s="1461" t="s">
        <v>1980</v>
      </c>
      <c r="B5" s="1462"/>
      <c r="C5" s="1462"/>
      <c r="D5" s="1462"/>
      <c r="E5" s="1463"/>
      <c r="F5" s="1467" t="s">
        <v>110</v>
      </c>
      <c r="G5" s="1468"/>
      <c r="H5" s="1468"/>
      <c r="I5" s="1468"/>
      <c r="J5" s="1469"/>
      <c r="K5" s="1470" t="s">
        <v>1842</v>
      </c>
      <c r="L5" s="1470"/>
      <c r="M5" s="1470"/>
      <c r="N5" s="1470"/>
    </row>
    <row r="6" spans="1:14" ht="10.5" customHeight="1">
      <c r="A6" s="1464"/>
      <c r="B6" s="1465"/>
      <c r="C6" s="1465"/>
      <c r="D6" s="1465"/>
      <c r="E6" s="1466"/>
      <c r="F6" s="762" t="s">
        <v>7</v>
      </c>
      <c r="G6" s="1471" t="s">
        <v>8</v>
      </c>
      <c r="H6" s="1472"/>
      <c r="I6" s="1473" t="s">
        <v>9</v>
      </c>
      <c r="J6" s="1473"/>
      <c r="K6" s="1470"/>
      <c r="L6" s="1470"/>
      <c r="M6" s="1470"/>
      <c r="N6" s="1470"/>
    </row>
    <row r="7" spans="1:14" ht="12.75" customHeight="1">
      <c r="A7" s="1474" t="s">
        <v>10</v>
      </c>
      <c r="B7" s="1474" t="s">
        <v>11</v>
      </c>
      <c r="C7" s="1474" t="s">
        <v>12</v>
      </c>
      <c r="D7" s="1474" t="s">
        <v>13</v>
      </c>
      <c r="E7" s="1474"/>
      <c r="F7" s="1474" t="s">
        <v>14</v>
      </c>
      <c r="G7" s="1474" t="s">
        <v>116</v>
      </c>
      <c r="H7" s="1474"/>
      <c r="I7" s="1474"/>
      <c r="J7" s="1474"/>
      <c r="K7" s="1474"/>
      <c r="L7" s="1474"/>
      <c r="M7" s="1474"/>
      <c r="N7" s="1474"/>
    </row>
    <row r="8" spans="1:14" ht="11.25" customHeight="1">
      <c r="A8" s="1474"/>
      <c r="B8" s="1474"/>
      <c r="C8" s="1474"/>
      <c r="D8" s="1474"/>
      <c r="E8" s="1474"/>
      <c r="F8" s="1474"/>
      <c r="G8" s="1474" t="s">
        <v>16</v>
      </c>
      <c r="H8" s="1474"/>
      <c r="I8" s="1474" t="s">
        <v>17</v>
      </c>
      <c r="J8" s="1474"/>
      <c r="K8" s="1474" t="s">
        <v>18</v>
      </c>
      <c r="L8" s="1474"/>
      <c r="M8" s="1474" t="s">
        <v>765</v>
      </c>
      <c r="N8" s="1474"/>
    </row>
    <row r="9" spans="1:14" ht="12" customHeight="1">
      <c r="A9" s="1474"/>
      <c r="B9" s="1474"/>
      <c r="C9" s="1474"/>
      <c r="D9" s="1474"/>
      <c r="E9" s="1474"/>
      <c r="F9" s="1474"/>
      <c r="G9" s="763" t="s">
        <v>22</v>
      </c>
      <c r="H9" s="763" t="s">
        <v>21</v>
      </c>
      <c r="I9" s="763" t="s">
        <v>22</v>
      </c>
      <c r="J9" s="763" t="s">
        <v>21</v>
      </c>
      <c r="K9" s="763" t="s">
        <v>22</v>
      </c>
      <c r="L9" s="763" t="s">
        <v>21</v>
      </c>
      <c r="M9" s="763" t="s">
        <v>22</v>
      </c>
      <c r="N9" s="763" t="s">
        <v>21</v>
      </c>
    </row>
    <row r="10" spans="1:14">
      <c r="A10" s="1477" t="s">
        <v>39</v>
      </c>
      <c r="B10" s="1478"/>
      <c r="C10" s="1478"/>
      <c r="D10" s="1478"/>
      <c r="E10" s="1478"/>
      <c r="F10" s="1478"/>
      <c r="G10" s="1478"/>
      <c r="H10" s="1478"/>
      <c r="I10" s="1478"/>
      <c r="J10" s="1478"/>
      <c r="K10" s="1478"/>
      <c r="L10" s="1478"/>
      <c r="M10" s="1478"/>
      <c r="N10" s="1479"/>
    </row>
    <row r="11" spans="1:14">
      <c r="A11" s="764"/>
      <c r="B11" s="765" t="s">
        <v>1981</v>
      </c>
      <c r="C11" s="766">
        <v>250</v>
      </c>
      <c r="D11" s="767" t="s">
        <v>128</v>
      </c>
      <c r="E11" s="763">
        <v>6</v>
      </c>
      <c r="F11" s="768">
        <v>1500</v>
      </c>
      <c r="G11" s="763">
        <v>3</v>
      </c>
      <c r="H11" s="768">
        <v>750</v>
      </c>
      <c r="I11" s="763"/>
      <c r="J11" s="768"/>
      <c r="K11" s="763"/>
      <c r="L11" s="768"/>
      <c r="M11" s="763">
        <v>3</v>
      </c>
      <c r="N11" s="769">
        <v>750</v>
      </c>
    </row>
    <row r="12" spans="1:14">
      <c r="A12" s="764"/>
      <c r="B12" s="765" t="s">
        <v>1982</v>
      </c>
      <c r="C12" s="766">
        <v>98</v>
      </c>
      <c r="D12" s="767" t="s">
        <v>302</v>
      </c>
      <c r="E12" s="763">
        <v>9</v>
      </c>
      <c r="F12" s="768">
        <v>882</v>
      </c>
      <c r="G12" s="763">
        <v>3</v>
      </c>
      <c r="H12" s="768">
        <f>G12*C12</f>
        <v>294</v>
      </c>
      <c r="I12" s="763">
        <v>3</v>
      </c>
      <c r="J12" s="768">
        <f>I12*C12</f>
        <v>294</v>
      </c>
      <c r="K12" s="763"/>
      <c r="L12" s="768">
        <f t="shared" ref="L12:L16" si="0">K12*C12</f>
        <v>0</v>
      </c>
      <c r="M12" s="763">
        <v>3</v>
      </c>
      <c r="N12" s="769">
        <f t="shared" ref="N12:N20" si="1">M12*C12</f>
        <v>294</v>
      </c>
    </row>
    <row r="13" spans="1:14">
      <c r="A13" s="764"/>
      <c r="B13" s="728" t="s">
        <v>1983</v>
      </c>
      <c r="C13" s="766">
        <v>38</v>
      </c>
      <c r="D13" s="767" t="s">
        <v>128</v>
      </c>
      <c r="E13" s="763">
        <v>30</v>
      </c>
      <c r="F13" s="768">
        <v>1140</v>
      </c>
      <c r="G13" s="763">
        <v>10</v>
      </c>
      <c r="H13" s="768">
        <v>380</v>
      </c>
      <c r="I13" s="763">
        <v>10</v>
      </c>
      <c r="J13" s="768">
        <v>380</v>
      </c>
      <c r="K13" s="763"/>
      <c r="L13" s="768"/>
      <c r="M13" s="763">
        <v>10</v>
      </c>
      <c r="N13" s="768">
        <v>380</v>
      </c>
    </row>
    <row r="14" spans="1:14">
      <c r="A14" s="764"/>
      <c r="B14" s="728" t="s">
        <v>1984</v>
      </c>
      <c r="C14" s="766">
        <v>110</v>
      </c>
      <c r="D14" s="767" t="s">
        <v>128</v>
      </c>
      <c r="E14" s="763">
        <v>20</v>
      </c>
      <c r="F14" s="768">
        <v>2200</v>
      </c>
      <c r="G14" s="763">
        <v>10</v>
      </c>
      <c r="H14" s="768">
        <f>G14*C14</f>
        <v>1100</v>
      </c>
      <c r="I14" s="763">
        <v>10</v>
      </c>
      <c r="J14" s="768">
        <f>I14*C14</f>
        <v>1100</v>
      </c>
      <c r="K14" s="763"/>
      <c r="L14" s="768"/>
      <c r="M14" s="763"/>
      <c r="N14" s="768"/>
    </row>
    <row r="15" spans="1:14" ht="15.75" customHeight="1">
      <c r="A15" s="764"/>
      <c r="B15" s="770" t="s">
        <v>1985</v>
      </c>
      <c r="C15" s="771">
        <v>58</v>
      </c>
      <c r="D15" s="772" t="s">
        <v>128</v>
      </c>
      <c r="E15" s="764">
        <v>2</v>
      </c>
      <c r="F15" s="768">
        <v>116</v>
      </c>
      <c r="G15" s="764">
        <v>1</v>
      </c>
      <c r="H15" s="773">
        <f>G15*C15</f>
        <v>58</v>
      </c>
      <c r="I15" s="764"/>
      <c r="J15" s="773">
        <f>I15*C15</f>
        <v>0</v>
      </c>
      <c r="K15" s="764"/>
      <c r="L15" s="774">
        <f t="shared" si="0"/>
        <v>0</v>
      </c>
      <c r="M15" s="764">
        <v>1</v>
      </c>
      <c r="N15" s="768">
        <f t="shared" si="1"/>
        <v>58</v>
      </c>
    </row>
    <row r="16" spans="1:14">
      <c r="A16" s="764"/>
      <c r="B16" s="770" t="s">
        <v>1986</v>
      </c>
      <c r="C16" s="771">
        <v>70</v>
      </c>
      <c r="D16" s="767" t="s">
        <v>128</v>
      </c>
      <c r="E16" s="764">
        <v>6</v>
      </c>
      <c r="F16" s="775">
        <v>420</v>
      </c>
      <c r="G16" s="763">
        <v>3</v>
      </c>
      <c r="H16" s="768">
        <f>G16*C16</f>
        <v>210</v>
      </c>
      <c r="I16" s="763"/>
      <c r="J16" s="776"/>
      <c r="K16" s="763"/>
      <c r="L16" s="777">
        <f t="shared" si="0"/>
        <v>0</v>
      </c>
      <c r="M16" s="763">
        <v>3</v>
      </c>
      <c r="N16" s="777">
        <f t="shared" si="1"/>
        <v>210</v>
      </c>
    </row>
    <row r="17" spans="1:49">
      <c r="A17" s="764"/>
      <c r="B17" s="770" t="s">
        <v>1987</v>
      </c>
      <c r="C17" s="771">
        <v>25</v>
      </c>
      <c r="D17" s="772" t="s">
        <v>128</v>
      </c>
      <c r="E17" s="764">
        <v>6</v>
      </c>
      <c r="F17" s="768">
        <v>150</v>
      </c>
      <c r="G17" s="764">
        <v>3</v>
      </c>
      <c r="H17" s="778">
        <f t="shared" ref="H17:H26" si="2">G17*C17</f>
        <v>75</v>
      </c>
      <c r="I17" s="764"/>
      <c r="J17" s="773">
        <f t="shared" ref="J17:J26" si="3">I17*C17</f>
        <v>0</v>
      </c>
      <c r="K17" s="764"/>
      <c r="L17" s="774">
        <f>C17*K17</f>
        <v>0</v>
      </c>
      <c r="M17" s="763">
        <v>3</v>
      </c>
      <c r="N17" s="777">
        <f t="shared" si="1"/>
        <v>75</v>
      </c>
    </row>
    <row r="18" spans="1:49">
      <c r="A18" s="764"/>
      <c r="B18" s="770" t="s">
        <v>1988</v>
      </c>
      <c r="C18" s="771">
        <v>30</v>
      </c>
      <c r="D18" s="772" t="s">
        <v>51</v>
      </c>
      <c r="E18" s="764">
        <v>5</v>
      </c>
      <c r="F18" s="768">
        <v>150</v>
      </c>
      <c r="G18" s="764">
        <v>3</v>
      </c>
      <c r="H18" s="778">
        <f t="shared" si="2"/>
        <v>90</v>
      </c>
      <c r="I18" s="763"/>
      <c r="J18" s="773">
        <f t="shared" si="3"/>
        <v>0</v>
      </c>
      <c r="K18" s="764"/>
      <c r="L18" s="774">
        <f t="shared" ref="L18:L24" si="4">C18*K18</f>
        <v>0</v>
      </c>
      <c r="M18" s="763">
        <v>2</v>
      </c>
      <c r="N18" s="766">
        <f t="shared" si="1"/>
        <v>60</v>
      </c>
    </row>
    <row r="19" spans="1:49">
      <c r="A19" s="764"/>
      <c r="B19" s="770" t="s">
        <v>1989</v>
      </c>
      <c r="C19" s="771">
        <v>6</v>
      </c>
      <c r="D19" s="772" t="s">
        <v>51</v>
      </c>
      <c r="E19" s="764">
        <v>6</v>
      </c>
      <c r="F19" s="768">
        <v>360</v>
      </c>
      <c r="G19" s="764">
        <v>3</v>
      </c>
      <c r="H19" s="778">
        <f t="shared" si="2"/>
        <v>18</v>
      </c>
      <c r="I19" s="763"/>
      <c r="J19" s="773">
        <f t="shared" si="3"/>
        <v>0</v>
      </c>
      <c r="K19" s="764"/>
      <c r="L19" s="774">
        <f t="shared" si="4"/>
        <v>0</v>
      </c>
      <c r="M19" s="763">
        <v>3</v>
      </c>
      <c r="N19" s="766">
        <f t="shared" si="1"/>
        <v>18</v>
      </c>
    </row>
    <row r="20" spans="1:49">
      <c r="A20" s="764"/>
      <c r="B20" s="770" t="s">
        <v>1990</v>
      </c>
      <c r="C20" s="771">
        <v>2500</v>
      </c>
      <c r="D20" s="772" t="s">
        <v>128</v>
      </c>
      <c r="E20" s="764">
        <v>3</v>
      </c>
      <c r="F20" s="768">
        <v>7500</v>
      </c>
      <c r="G20" s="764">
        <v>3</v>
      </c>
      <c r="H20" s="778">
        <f t="shared" si="2"/>
        <v>7500</v>
      </c>
      <c r="I20" s="763"/>
      <c r="J20" s="773">
        <f t="shared" si="3"/>
        <v>0</v>
      </c>
      <c r="K20" s="764"/>
      <c r="L20" s="774">
        <f t="shared" si="4"/>
        <v>0</v>
      </c>
      <c r="M20" s="763"/>
      <c r="N20" s="766">
        <f t="shared" si="1"/>
        <v>0</v>
      </c>
    </row>
    <row r="21" spans="1:49">
      <c r="A21" s="764"/>
      <c r="B21" s="770" t="s">
        <v>1991</v>
      </c>
      <c r="C21" s="771">
        <v>115</v>
      </c>
      <c r="D21" s="772" t="s">
        <v>128</v>
      </c>
      <c r="E21" s="764">
        <v>6</v>
      </c>
      <c r="F21" s="768">
        <v>690</v>
      </c>
      <c r="G21" s="764">
        <v>3</v>
      </c>
      <c r="H21" s="778">
        <f t="shared" si="2"/>
        <v>345</v>
      </c>
      <c r="I21" s="763"/>
      <c r="J21" s="773">
        <f t="shared" si="3"/>
        <v>0</v>
      </c>
      <c r="K21" s="764"/>
      <c r="L21" s="774">
        <f t="shared" si="4"/>
        <v>0</v>
      </c>
      <c r="M21" s="763">
        <v>3</v>
      </c>
      <c r="N21" s="768">
        <f>M21*C21</f>
        <v>345</v>
      </c>
    </row>
    <row r="22" spans="1:49">
      <c r="A22" s="764"/>
      <c r="B22" s="770" t="s">
        <v>1992</v>
      </c>
      <c r="C22" s="771">
        <v>130</v>
      </c>
      <c r="D22" s="772" t="s">
        <v>128</v>
      </c>
      <c r="E22" s="764">
        <v>6</v>
      </c>
      <c r="F22" s="768">
        <v>780</v>
      </c>
      <c r="G22" s="764">
        <v>3</v>
      </c>
      <c r="H22" s="778">
        <f t="shared" si="2"/>
        <v>390</v>
      </c>
      <c r="I22" s="763"/>
      <c r="J22" s="773">
        <f t="shared" si="3"/>
        <v>0</v>
      </c>
      <c r="K22" s="764"/>
      <c r="L22" s="774">
        <f t="shared" si="4"/>
        <v>0</v>
      </c>
      <c r="M22" s="763">
        <v>3</v>
      </c>
      <c r="N22" s="776">
        <f>M22*C22</f>
        <v>390</v>
      </c>
    </row>
    <row r="23" spans="1:49">
      <c r="A23" s="764"/>
      <c r="B23" s="770" t="s">
        <v>1993</v>
      </c>
      <c r="C23" s="771">
        <v>80</v>
      </c>
      <c r="D23" s="772" t="s">
        <v>1994</v>
      </c>
      <c r="E23" s="764">
        <v>10</v>
      </c>
      <c r="F23" s="768">
        <v>800</v>
      </c>
      <c r="G23" s="764">
        <v>5</v>
      </c>
      <c r="H23" s="778">
        <f t="shared" si="2"/>
        <v>400</v>
      </c>
      <c r="I23" s="764"/>
      <c r="J23" s="778">
        <f t="shared" si="3"/>
        <v>0</v>
      </c>
      <c r="K23" s="779"/>
      <c r="L23" s="774">
        <f t="shared" si="4"/>
        <v>0</v>
      </c>
      <c r="M23" s="763">
        <v>5</v>
      </c>
      <c r="N23" s="768">
        <f>M23*C23</f>
        <v>400</v>
      </c>
    </row>
    <row r="24" spans="1:49">
      <c r="A24" s="764"/>
      <c r="B24" s="781" t="s">
        <v>157</v>
      </c>
      <c r="C24" s="782">
        <v>55</v>
      </c>
      <c r="D24" s="789" t="s">
        <v>128</v>
      </c>
      <c r="E24" s="784">
        <v>10</v>
      </c>
      <c r="F24" s="768">
        <v>550</v>
      </c>
      <c r="G24" s="787">
        <v>6</v>
      </c>
      <c r="H24" s="785">
        <f t="shared" si="2"/>
        <v>330</v>
      </c>
      <c r="I24" s="787"/>
      <c r="J24" s="778">
        <f t="shared" si="3"/>
        <v>0</v>
      </c>
      <c r="K24" s="787"/>
      <c r="L24" s="774">
        <f t="shared" si="4"/>
        <v>0</v>
      </c>
      <c r="M24" s="787">
        <v>4</v>
      </c>
      <c r="N24" s="857">
        <f>M24*C24</f>
        <v>220</v>
      </c>
    </row>
    <row r="25" spans="1:49" s="688" customFormat="1">
      <c r="A25" s="764"/>
      <c r="B25" s="791" t="s">
        <v>1995</v>
      </c>
      <c r="C25" s="792">
        <v>30</v>
      </c>
      <c r="D25" s="789" t="s">
        <v>302</v>
      </c>
      <c r="E25" s="787">
        <v>1</v>
      </c>
      <c r="F25" s="768">
        <v>30</v>
      </c>
      <c r="G25" s="787">
        <v>1</v>
      </c>
      <c r="H25" s="793">
        <f t="shared" si="2"/>
        <v>30</v>
      </c>
      <c r="I25" s="787"/>
      <c r="J25" s="778">
        <f t="shared" si="3"/>
        <v>0</v>
      </c>
      <c r="K25" s="787"/>
      <c r="L25" s="788">
        <f>C25*K25</f>
        <v>0</v>
      </c>
      <c r="M25" s="787"/>
      <c r="N25" s="786"/>
      <c r="O25" s="794"/>
      <c r="P25" s="795"/>
      <c r="Q25" s="795"/>
      <c r="R25" s="795"/>
      <c r="S25" s="795"/>
      <c r="T25" s="795"/>
      <c r="U25" s="795"/>
      <c r="V25" s="795"/>
      <c r="W25" s="795"/>
      <c r="X25" s="795"/>
      <c r="Y25" s="795"/>
      <c r="Z25" s="795"/>
      <c r="AA25" s="795"/>
      <c r="AB25" s="795"/>
      <c r="AC25" s="795"/>
      <c r="AD25" s="795"/>
      <c r="AE25" s="795"/>
      <c r="AF25" s="795"/>
      <c r="AG25" s="795"/>
      <c r="AH25" s="795"/>
      <c r="AI25" s="795"/>
      <c r="AJ25" s="795"/>
      <c r="AK25" s="795"/>
      <c r="AL25" s="795"/>
      <c r="AM25" s="795"/>
      <c r="AN25" s="795"/>
      <c r="AO25" s="795"/>
      <c r="AP25" s="795"/>
      <c r="AQ25" s="795"/>
      <c r="AR25" s="795"/>
      <c r="AS25" s="795"/>
      <c r="AT25" s="795"/>
      <c r="AU25" s="795"/>
      <c r="AV25" s="795"/>
      <c r="AW25" s="795"/>
    </row>
    <row r="26" spans="1:49" s="795" customFormat="1">
      <c r="A26" s="764"/>
      <c r="B26" s="765" t="s">
        <v>1996</v>
      </c>
      <c r="C26" s="766">
        <v>15</v>
      </c>
      <c r="D26" s="767" t="s">
        <v>128</v>
      </c>
      <c r="E26" s="763">
        <v>3</v>
      </c>
      <c r="F26" s="768">
        <v>45</v>
      </c>
      <c r="G26" s="763">
        <v>1</v>
      </c>
      <c r="H26" s="797">
        <f t="shared" si="2"/>
        <v>15</v>
      </c>
      <c r="I26" s="763"/>
      <c r="J26" s="778">
        <f t="shared" si="3"/>
        <v>0</v>
      </c>
      <c r="K26" s="763"/>
      <c r="L26" s="768">
        <f>C26*K26</f>
        <v>0</v>
      </c>
      <c r="M26" s="763">
        <v>2</v>
      </c>
      <c r="N26" s="769">
        <f>M26*C26</f>
        <v>30</v>
      </c>
    </row>
    <row r="27" spans="1:49" s="795" customFormat="1">
      <c r="A27" s="764"/>
      <c r="B27" s="765" t="s">
        <v>1997</v>
      </c>
      <c r="C27" s="766">
        <v>115</v>
      </c>
      <c r="D27" s="767" t="s">
        <v>128</v>
      </c>
      <c r="E27" s="763">
        <v>2</v>
      </c>
      <c r="F27" s="768">
        <v>230</v>
      </c>
      <c r="G27" s="763">
        <v>2</v>
      </c>
      <c r="H27" s="797">
        <f>C27*G27</f>
        <v>230</v>
      </c>
      <c r="I27" s="763"/>
      <c r="J27" s="763"/>
      <c r="K27" s="763"/>
      <c r="L27" s="768">
        <f>K27*C27</f>
        <v>0</v>
      </c>
      <c r="M27" s="763"/>
      <c r="N27" s="769"/>
    </row>
    <row r="28" spans="1:49" s="795" customFormat="1">
      <c r="A28" s="764"/>
      <c r="B28" s="765" t="s">
        <v>1998</v>
      </c>
      <c r="C28" s="766">
        <v>80</v>
      </c>
      <c r="D28" s="767" t="s">
        <v>51</v>
      </c>
      <c r="E28" s="763">
        <v>4</v>
      </c>
      <c r="F28" s="768">
        <v>320</v>
      </c>
      <c r="G28" s="763">
        <v>2</v>
      </c>
      <c r="H28" s="797">
        <f t="shared" ref="H28:H37" si="5">G28*C28</f>
        <v>160</v>
      </c>
      <c r="I28" s="763"/>
      <c r="J28" s="768">
        <f>I28*C28</f>
        <v>0</v>
      </c>
      <c r="K28" s="763"/>
      <c r="L28" s="768">
        <f>K28*C28</f>
        <v>0</v>
      </c>
      <c r="M28" s="763">
        <v>2</v>
      </c>
      <c r="N28" s="769">
        <f t="shared" ref="N28:N39" si="6">M28*C28</f>
        <v>160</v>
      </c>
    </row>
    <row r="29" spans="1:49" s="795" customFormat="1">
      <c r="A29" s="764"/>
      <c r="B29" s="765" t="s">
        <v>1999</v>
      </c>
      <c r="C29" s="766">
        <v>250</v>
      </c>
      <c r="D29" s="767" t="s">
        <v>128</v>
      </c>
      <c r="E29" s="763">
        <v>3</v>
      </c>
      <c r="F29" s="768">
        <v>750</v>
      </c>
      <c r="G29" s="763">
        <v>3</v>
      </c>
      <c r="H29" s="797">
        <f t="shared" si="5"/>
        <v>750</v>
      </c>
      <c r="I29" s="763"/>
      <c r="J29" s="768">
        <f>I29*C29</f>
        <v>0</v>
      </c>
      <c r="K29" s="763"/>
      <c r="L29" s="768"/>
      <c r="M29" s="763"/>
      <c r="N29" s="769">
        <f t="shared" si="6"/>
        <v>0</v>
      </c>
    </row>
    <row r="30" spans="1:49" s="795" customFormat="1">
      <c r="A30" s="764"/>
      <c r="B30" s="798" t="s">
        <v>2000</v>
      </c>
      <c r="C30" s="766">
        <v>100</v>
      </c>
      <c r="D30" s="799" t="s">
        <v>51</v>
      </c>
      <c r="E30" s="763">
        <v>2</v>
      </c>
      <c r="F30" s="768">
        <v>200</v>
      </c>
      <c r="G30" s="763">
        <v>1</v>
      </c>
      <c r="H30" s="797">
        <f t="shared" si="5"/>
        <v>100</v>
      </c>
      <c r="I30" s="763"/>
      <c r="J30" s="763"/>
      <c r="K30" s="763"/>
      <c r="L30" s="768"/>
      <c r="M30" s="763">
        <v>1</v>
      </c>
      <c r="N30" s="769">
        <f t="shared" si="6"/>
        <v>100</v>
      </c>
    </row>
    <row r="31" spans="1:49" s="795" customFormat="1">
      <c r="A31" s="764"/>
      <c r="B31" s="765" t="s">
        <v>2001</v>
      </c>
      <c r="C31" s="766">
        <v>325</v>
      </c>
      <c r="D31" s="767" t="s">
        <v>128</v>
      </c>
      <c r="E31" s="763">
        <v>8</v>
      </c>
      <c r="F31" s="768">
        <v>2600</v>
      </c>
      <c r="G31" s="763">
        <v>4</v>
      </c>
      <c r="H31" s="797">
        <f t="shared" si="5"/>
        <v>1300</v>
      </c>
      <c r="I31" s="763"/>
      <c r="J31" s="768"/>
      <c r="K31" s="763"/>
      <c r="L31" s="768">
        <f t="shared" ref="L31" si="7">K31*C31</f>
        <v>0</v>
      </c>
      <c r="M31" s="763">
        <v>4</v>
      </c>
      <c r="N31" s="769">
        <f t="shared" si="6"/>
        <v>1300</v>
      </c>
    </row>
    <row r="32" spans="1:49" s="795" customFormat="1">
      <c r="A32" s="764"/>
      <c r="B32" s="765" t="s">
        <v>2002</v>
      </c>
      <c r="C32" s="800">
        <v>130</v>
      </c>
      <c r="D32" s="767" t="s">
        <v>128</v>
      </c>
      <c r="E32" s="801">
        <v>5</v>
      </c>
      <c r="F32" s="768">
        <v>650</v>
      </c>
      <c r="G32" s="801">
        <v>3</v>
      </c>
      <c r="H32" s="802">
        <f t="shared" si="5"/>
        <v>390</v>
      </c>
      <c r="I32" s="801"/>
      <c r="J32" s="803"/>
      <c r="K32" s="801"/>
      <c r="L32" s="803"/>
      <c r="M32" s="801">
        <v>2</v>
      </c>
      <c r="N32" s="769">
        <f t="shared" si="6"/>
        <v>260</v>
      </c>
    </row>
    <row r="33" spans="1:15" s="795" customFormat="1">
      <c r="A33" s="764"/>
      <c r="B33" s="765" t="s">
        <v>2003</v>
      </c>
      <c r="C33" s="766">
        <v>200</v>
      </c>
      <c r="D33" s="767" t="s">
        <v>128</v>
      </c>
      <c r="E33" s="763">
        <v>15</v>
      </c>
      <c r="F33" s="768">
        <v>3000</v>
      </c>
      <c r="G33" s="763">
        <v>10</v>
      </c>
      <c r="H33" s="797">
        <f t="shared" si="5"/>
        <v>2000</v>
      </c>
      <c r="I33" s="763"/>
      <c r="J33" s="768">
        <f>I33*C33</f>
        <v>0</v>
      </c>
      <c r="K33" s="763"/>
      <c r="L33" s="768"/>
      <c r="M33" s="763">
        <v>5</v>
      </c>
      <c r="N33" s="769">
        <f t="shared" si="6"/>
        <v>1000</v>
      </c>
    </row>
    <row r="34" spans="1:15" s="795" customFormat="1">
      <c r="A34" s="764"/>
      <c r="B34" s="765" t="s">
        <v>2004</v>
      </c>
      <c r="C34" s="766">
        <v>220</v>
      </c>
      <c r="D34" s="767" t="s">
        <v>128</v>
      </c>
      <c r="E34" s="763">
        <v>15</v>
      </c>
      <c r="F34" s="768">
        <v>3300</v>
      </c>
      <c r="G34" s="763">
        <v>10</v>
      </c>
      <c r="H34" s="797">
        <f t="shared" si="5"/>
        <v>2200</v>
      </c>
      <c r="I34" s="763"/>
      <c r="J34" s="768"/>
      <c r="K34" s="763"/>
      <c r="L34" s="768">
        <f>K34*C34</f>
        <v>0</v>
      </c>
      <c r="M34" s="763">
        <v>5</v>
      </c>
      <c r="N34" s="769">
        <f t="shared" si="6"/>
        <v>1100</v>
      </c>
    </row>
    <row r="35" spans="1:15" s="795" customFormat="1">
      <c r="A35" s="764"/>
      <c r="B35" s="765" t="s">
        <v>2005</v>
      </c>
      <c r="C35" s="766">
        <v>160</v>
      </c>
      <c r="D35" s="767" t="s">
        <v>128</v>
      </c>
      <c r="E35" s="763">
        <v>15</v>
      </c>
      <c r="F35" s="768">
        <v>2400</v>
      </c>
      <c r="G35" s="763">
        <v>5</v>
      </c>
      <c r="H35" s="797">
        <f t="shared" si="5"/>
        <v>800</v>
      </c>
      <c r="I35" s="763"/>
      <c r="J35" s="768"/>
      <c r="K35" s="763">
        <v>5</v>
      </c>
      <c r="L35" s="768">
        <f>K35*C35</f>
        <v>800</v>
      </c>
      <c r="M35" s="763">
        <v>5</v>
      </c>
      <c r="N35" s="769">
        <f t="shared" si="6"/>
        <v>800</v>
      </c>
    </row>
    <row r="36" spans="1:15" s="795" customFormat="1">
      <c r="A36" s="764"/>
      <c r="B36" s="765" t="s">
        <v>2006</v>
      </c>
      <c r="C36" s="766">
        <v>130</v>
      </c>
      <c r="D36" s="767" t="s">
        <v>128</v>
      </c>
      <c r="E36" s="763">
        <v>15</v>
      </c>
      <c r="F36" s="768">
        <v>1950</v>
      </c>
      <c r="G36" s="763">
        <v>5</v>
      </c>
      <c r="H36" s="797">
        <f t="shared" si="5"/>
        <v>650</v>
      </c>
      <c r="I36" s="763"/>
      <c r="J36" s="768"/>
      <c r="K36" s="763">
        <v>52</v>
      </c>
      <c r="L36" s="768">
        <f>K36*C36</f>
        <v>6760</v>
      </c>
      <c r="M36" s="763">
        <v>5</v>
      </c>
      <c r="N36" s="769">
        <f t="shared" si="6"/>
        <v>650</v>
      </c>
      <c r="O36" s="794"/>
    </row>
    <row r="37" spans="1:15" s="795" customFormat="1">
      <c r="A37" s="764"/>
      <c r="B37" s="765" t="s">
        <v>2007</v>
      </c>
      <c r="C37" s="766">
        <v>500</v>
      </c>
      <c r="D37" s="767" t="s">
        <v>128</v>
      </c>
      <c r="E37" s="763">
        <v>2</v>
      </c>
      <c r="F37" s="768">
        <v>1000</v>
      </c>
      <c r="G37" s="763">
        <v>2</v>
      </c>
      <c r="H37" s="797">
        <f t="shared" si="5"/>
        <v>1000</v>
      </c>
      <c r="I37" s="763"/>
      <c r="J37" s="768">
        <f>I37*C37</f>
        <v>0</v>
      </c>
      <c r="K37" s="763"/>
      <c r="L37" s="768"/>
      <c r="M37" s="763"/>
      <c r="N37" s="769">
        <f t="shared" si="6"/>
        <v>0</v>
      </c>
      <c r="O37" s="794"/>
    </row>
    <row r="38" spans="1:15" s="795" customFormat="1">
      <c r="A38" s="764"/>
      <c r="B38" s="765" t="s">
        <v>2008</v>
      </c>
      <c r="C38" s="766">
        <v>800</v>
      </c>
      <c r="D38" s="767" t="s">
        <v>128</v>
      </c>
      <c r="E38" s="763">
        <v>1</v>
      </c>
      <c r="F38" s="768">
        <v>800</v>
      </c>
      <c r="G38" s="763">
        <v>1</v>
      </c>
      <c r="H38" s="797">
        <f>G38*C38</f>
        <v>800</v>
      </c>
      <c r="I38" s="763"/>
      <c r="J38" s="768"/>
      <c r="K38" s="763"/>
      <c r="L38" s="768">
        <f>K38*C38</f>
        <v>0</v>
      </c>
      <c r="M38" s="763"/>
      <c r="N38" s="769">
        <f t="shared" si="6"/>
        <v>0</v>
      </c>
    </row>
    <row r="39" spans="1:15" s="795" customFormat="1">
      <c r="A39" s="764"/>
      <c r="B39" s="765" t="s">
        <v>2009</v>
      </c>
      <c r="C39" s="766">
        <v>115</v>
      </c>
      <c r="D39" s="767" t="s">
        <v>128</v>
      </c>
      <c r="E39" s="763">
        <v>3</v>
      </c>
      <c r="F39" s="768">
        <v>345</v>
      </c>
      <c r="G39" s="763">
        <v>2</v>
      </c>
      <c r="H39" s="797">
        <f>G39*C39</f>
        <v>230</v>
      </c>
      <c r="I39" s="763"/>
      <c r="J39" s="768"/>
      <c r="K39" s="763"/>
      <c r="L39" s="768">
        <f>K39*C39</f>
        <v>0</v>
      </c>
      <c r="M39" s="763">
        <v>1</v>
      </c>
      <c r="N39" s="769">
        <f t="shared" si="6"/>
        <v>115</v>
      </c>
    </row>
    <row r="40" spans="1:15" s="795" customFormat="1">
      <c r="A40" s="764"/>
      <c r="B40" s="765" t="s">
        <v>178</v>
      </c>
      <c r="C40" s="776">
        <v>130</v>
      </c>
      <c r="D40" s="767" t="s">
        <v>128</v>
      </c>
      <c r="E40" s="763">
        <v>3</v>
      </c>
      <c r="F40" s="768">
        <v>390</v>
      </c>
      <c r="G40" s="763">
        <v>3</v>
      </c>
      <c r="H40" s="797">
        <f>G40*C40</f>
        <v>390</v>
      </c>
      <c r="I40" s="763"/>
      <c r="J40" s="763"/>
      <c r="K40" s="763"/>
      <c r="L40" s="768">
        <f>K40*C40</f>
        <v>0</v>
      </c>
      <c r="M40" s="763"/>
      <c r="N40" s="779"/>
    </row>
    <row r="41" spans="1:15" s="795" customFormat="1">
      <c r="A41" s="764"/>
      <c r="B41" s="798" t="s">
        <v>2010</v>
      </c>
      <c r="C41" s="776">
        <v>50</v>
      </c>
      <c r="D41" s="799" t="s">
        <v>128</v>
      </c>
      <c r="E41" s="763">
        <v>4</v>
      </c>
      <c r="F41" s="775">
        <v>200</v>
      </c>
      <c r="G41" s="763">
        <v>4</v>
      </c>
      <c r="H41" s="797">
        <f>G41*C41</f>
        <v>200</v>
      </c>
      <c r="I41" s="763"/>
      <c r="J41" s="763"/>
      <c r="K41" s="763"/>
      <c r="L41" s="768">
        <f>K41*C41</f>
        <v>0</v>
      </c>
      <c r="M41" s="763"/>
      <c r="N41" s="769">
        <f>M41*C41</f>
        <v>0</v>
      </c>
    </row>
    <row r="42" spans="1:15" s="795" customFormat="1">
      <c r="A42" s="764"/>
      <c r="B42" s="765" t="s">
        <v>2011</v>
      </c>
      <c r="C42" s="776">
        <v>50</v>
      </c>
      <c r="D42" s="767" t="s">
        <v>128</v>
      </c>
      <c r="E42" s="763">
        <v>4</v>
      </c>
      <c r="F42" s="768">
        <v>200</v>
      </c>
      <c r="G42" s="763">
        <v>4</v>
      </c>
      <c r="H42" s="797">
        <f>G42*C42</f>
        <v>200</v>
      </c>
      <c r="I42" s="763"/>
      <c r="J42" s="766">
        <f>C42*I42</f>
        <v>0</v>
      </c>
      <c r="K42" s="763"/>
      <c r="L42" s="768">
        <f>K42*C42</f>
        <v>0</v>
      </c>
      <c r="M42" s="763"/>
      <c r="N42" s="769">
        <f>M42*F42</f>
        <v>0</v>
      </c>
    </row>
    <row r="43" spans="1:15" s="795" customFormat="1">
      <c r="A43" s="858"/>
      <c r="B43" s="859"/>
      <c r="C43" s="860"/>
      <c r="D43" s="861"/>
      <c r="E43" s="862"/>
      <c r="F43" s="863"/>
      <c r="G43" s="862"/>
      <c r="H43" s="864"/>
      <c r="I43" s="862"/>
      <c r="J43" s="865"/>
      <c r="K43" s="862"/>
      <c r="L43" s="863"/>
      <c r="M43" s="862"/>
      <c r="N43" s="866"/>
    </row>
    <row r="44" spans="1:15" s="795" customFormat="1">
      <c r="A44" s="858"/>
      <c r="B44" s="859"/>
      <c r="C44" s="860"/>
      <c r="D44" s="861"/>
      <c r="E44" s="862"/>
      <c r="F44" s="863"/>
      <c r="G44" s="862"/>
      <c r="H44" s="864"/>
      <c r="I44" s="862"/>
      <c r="J44" s="865"/>
      <c r="K44" s="862"/>
      <c r="L44" s="863"/>
      <c r="M44" s="862"/>
      <c r="N44" s="866"/>
    </row>
    <row r="45" spans="1:15" s="795" customFormat="1">
      <c r="A45" s="858"/>
      <c r="B45" s="859"/>
      <c r="C45" s="860"/>
      <c r="D45" s="861"/>
      <c r="E45" s="862"/>
      <c r="F45" s="863"/>
      <c r="G45" s="862"/>
      <c r="H45" s="864"/>
      <c r="I45" s="862"/>
      <c r="J45" s="865"/>
      <c r="K45" s="862"/>
      <c r="L45" s="863"/>
      <c r="M45" s="862"/>
      <c r="N45" s="866"/>
    </row>
    <row r="46" spans="1:15" s="795" customFormat="1">
      <c r="A46" s="858"/>
      <c r="B46" s="859"/>
      <c r="C46" s="860"/>
      <c r="D46" s="861"/>
      <c r="E46" s="862"/>
      <c r="F46" s="863"/>
      <c r="G46" s="862"/>
      <c r="H46" s="864"/>
      <c r="I46" s="862"/>
      <c r="J46" s="865"/>
      <c r="K46" s="862"/>
      <c r="L46" s="863"/>
      <c r="M46" s="862"/>
      <c r="N46" s="866"/>
    </row>
    <row r="47" spans="1:15" s="795" customFormat="1">
      <c r="A47" s="764"/>
      <c r="B47" s="765" t="s">
        <v>2012</v>
      </c>
      <c r="C47" s="766">
        <v>30000</v>
      </c>
      <c r="D47" s="767" t="s">
        <v>194</v>
      </c>
      <c r="E47" s="763">
        <v>1</v>
      </c>
      <c r="F47" s="768">
        <v>30000</v>
      </c>
      <c r="G47" s="763">
        <v>1</v>
      </c>
      <c r="H47" s="797">
        <f t="shared" ref="H47:H50" si="8">G47*C47</f>
        <v>30000</v>
      </c>
      <c r="I47" s="763"/>
      <c r="J47" s="768"/>
      <c r="K47" s="763"/>
      <c r="L47" s="768">
        <f>K47*C47</f>
        <v>0</v>
      </c>
      <c r="M47" s="763"/>
      <c r="N47" s="769"/>
    </row>
    <row r="48" spans="1:15" s="795" customFormat="1">
      <c r="A48" s="764"/>
      <c r="B48" s="765" t="s">
        <v>2013</v>
      </c>
      <c r="C48" s="766">
        <v>5000</v>
      </c>
      <c r="D48" s="767" t="s">
        <v>194</v>
      </c>
      <c r="E48" s="763">
        <v>1</v>
      </c>
      <c r="F48" s="768">
        <v>5000</v>
      </c>
      <c r="G48" s="763">
        <v>1</v>
      </c>
      <c r="H48" s="797">
        <f t="shared" si="8"/>
        <v>5000</v>
      </c>
      <c r="I48" s="763"/>
      <c r="J48" s="768"/>
      <c r="K48" s="763"/>
      <c r="L48" s="768">
        <f t="shared" ref="L48" si="9">K48*C48</f>
        <v>0</v>
      </c>
      <c r="M48" s="763"/>
      <c r="N48" s="769"/>
    </row>
    <row r="49" spans="1:20" s="795" customFormat="1">
      <c r="A49" s="764"/>
      <c r="B49" s="765" t="s">
        <v>2014</v>
      </c>
      <c r="C49" s="766">
        <v>120</v>
      </c>
      <c r="D49" s="767" t="s">
        <v>128</v>
      </c>
      <c r="E49" s="763">
        <v>7</v>
      </c>
      <c r="F49" s="768">
        <v>840</v>
      </c>
      <c r="G49" s="763">
        <v>5</v>
      </c>
      <c r="H49" s="797">
        <f t="shared" si="8"/>
        <v>600</v>
      </c>
      <c r="I49" s="763"/>
      <c r="J49" s="768"/>
      <c r="K49" s="763"/>
      <c r="L49" s="768"/>
      <c r="M49" s="763">
        <v>2</v>
      </c>
      <c r="N49" s="769">
        <f>M49*C49</f>
        <v>240</v>
      </c>
    </row>
    <row r="50" spans="1:20" s="795" customFormat="1">
      <c r="A50" s="764"/>
      <c r="B50" s="765" t="s">
        <v>2015</v>
      </c>
      <c r="C50" s="766">
        <v>60</v>
      </c>
      <c r="D50" s="767" t="s">
        <v>128</v>
      </c>
      <c r="E50" s="763">
        <v>5</v>
      </c>
      <c r="F50" s="768">
        <v>300</v>
      </c>
      <c r="G50" s="763">
        <v>3</v>
      </c>
      <c r="H50" s="797">
        <f t="shared" si="8"/>
        <v>180</v>
      </c>
      <c r="I50" s="763"/>
      <c r="J50" s="768"/>
      <c r="K50" s="763"/>
      <c r="L50" s="768"/>
      <c r="M50" s="763">
        <v>2</v>
      </c>
      <c r="N50" s="769">
        <f>M50*C50</f>
        <v>120</v>
      </c>
      <c r="R50" s="1480"/>
      <c r="S50" s="1481"/>
      <c r="T50" s="1481"/>
    </row>
    <row r="51" spans="1:20" s="795" customFormat="1" ht="15.5">
      <c r="A51" s="1482"/>
      <c r="B51" s="1483"/>
      <c r="C51" s="1483"/>
      <c r="D51" s="1483"/>
      <c r="E51" s="688"/>
      <c r="F51" s="806">
        <f>SUM(F11:F50)</f>
        <v>71788</v>
      </c>
      <c r="G51" s="688"/>
      <c r="H51" s="807">
        <f>SUM(H11:H50)</f>
        <v>59165</v>
      </c>
      <c r="I51" s="688"/>
      <c r="J51" s="806">
        <f>SUM(J12:J50)</f>
        <v>1774</v>
      </c>
      <c r="K51" s="688"/>
      <c r="L51" s="806">
        <f>SUM(L35:L50)</f>
        <v>7560</v>
      </c>
      <c r="M51" s="688"/>
      <c r="N51" s="808">
        <f>SUM(N11:N50)</f>
        <v>9075</v>
      </c>
      <c r="Q51" s="1484"/>
      <c r="R51" s="1485"/>
      <c r="S51" s="1485"/>
    </row>
    <row r="52" spans="1:20" ht="17.25" customHeight="1">
      <c r="A52" s="1486" t="s">
        <v>1912</v>
      </c>
      <c r="B52" s="1487"/>
      <c r="C52" s="1487"/>
      <c r="D52" s="1487"/>
      <c r="E52" s="1487"/>
      <c r="F52" s="1487"/>
      <c r="G52" s="1487"/>
      <c r="H52" s="1487"/>
      <c r="I52" s="1487"/>
      <c r="J52" s="1487"/>
      <c r="K52" s="1487"/>
      <c r="L52" s="1487"/>
      <c r="M52" s="1487"/>
      <c r="N52" s="1488"/>
    </row>
    <row r="53" spans="1:20" ht="17.25" customHeight="1">
      <c r="A53" s="764"/>
      <c r="B53" s="765" t="s">
        <v>2016</v>
      </c>
      <c r="C53" s="773">
        <v>5000</v>
      </c>
      <c r="D53" s="767" t="s">
        <v>36</v>
      </c>
      <c r="E53" s="763">
        <v>3</v>
      </c>
      <c r="F53" s="768">
        <v>15000</v>
      </c>
      <c r="G53" s="814">
        <v>3</v>
      </c>
      <c r="H53" s="768">
        <v>15000</v>
      </c>
      <c r="I53" s="763"/>
      <c r="J53" s="768"/>
      <c r="K53" s="814"/>
      <c r="L53" s="816"/>
      <c r="M53" s="743"/>
      <c r="N53" s="743"/>
    </row>
    <row r="54" spans="1:20" ht="17.25" customHeight="1">
      <c r="A54" s="764"/>
      <c r="B54" s="765" t="s">
        <v>2017</v>
      </c>
      <c r="C54" s="773">
        <v>7000</v>
      </c>
      <c r="D54" s="767" t="s">
        <v>36</v>
      </c>
      <c r="E54" s="763">
        <v>2</v>
      </c>
      <c r="F54" s="768">
        <v>14000</v>
      </c>
      <c r="G54" s="814">
        <v>2</v>
      </c>
      <c r="H54" s="766">
        <v>14000</v>
      </c>
      <c r="I54" s="763"/>
      <c r="J54" s="768"/>
      <c r="K54" s="814"/>
      <c r="L54" s="816"/>
      <c r="M54" s="743"/>
      <c r="N54" s="743"/>
    </row>
    <row r="55" spans="1:20" ht="17.25" customHeight="1">
      <c r="A55" s="1482" t="s">
        <v>254</v>
      </c>
      <c r="B55" s="1483"/>
      <c r="C55" s="1483"/>
      <c r="D55" s="1483"/>
      <c r="E55" s="688"/>
      <c r="F55" s="820">
        <f>SUM(F53:F54)</f>
        <v>29000</v>
      </c>
      <c r="G55" s="688"/>
      <c r="H55" s="806">
        <f>SUM(H53:H54)</f>
        <v>29000</v>
      </c>
      <c r="I55" s="821"/>
      <c r="J55" s="808"/>
      <c r="K55" s="821"/>
      <c r="L55" s="821"/>
      <c r="M55" s="821"/>
      <c r="N55" s="821"/>
    </row>
    <row r="56" spans="1:20" ht="15.5">
      <c r="A56" s="1482" t="s">
        <v>254</v>
      </c>
      <c r="B56" s="1483"/>
      <c r="C56" s="1483"/>
      <c r="D56" s="1489"/>
      <c r="E56" s="763"/>
      <c r="F56" s="844">
        <v>100788</v>
      </c>
      <c r="G56" s="845"/>
      <c r="H56" s="844">
        <v>88165</v>
      </c>
      <c r="I56" s="845"/>
      <c r="J56" s="846">
        <v>1774</v>
      </c>
      <c r="K56" s="845"/>
      <c r="L56" s="846">
        <v>7560</v>
      </c>
      <c r="M56" s="845"/>
      <c r="N56" s="846">
        <v>9075</v>
      </c>
      <c r="O56" s="830"/>
      <c r="Q56" s="1490"/>
      <c r="R56" s="1490"/>
      <c r="S56" s="1490"/>
      <c r="T56" s="1490"/>
    </row>
    <row r="57" spans="1:20" ht="18.5">
      <c r="A57" s="1491" t="s">
        <v>1977</v>
      </c>
      <c r="B57" s="1492"/>
      <c r="C57" s="1492"/>
      <c r="D57" s="1493"/>
      <c r="E57" s="847"/>
      <c r="F57" s="848"/>
      <c r="G57" s="849"/>
      <c r="H57" s="850"/>
      <c r="I57" s="849"/>
      <c r="J57" s="850"/>
      <c r="K57" s="849"/>
      <c r="L57" s="850"/>
      <c r="M57" s="849"/>
      <c r="N57" s="850"/>
    </row>
    <row r="58" spans="1:20">
      <c r="A58" s="851"/>
      <c r="B58" s="852"/>
      <c r="C58" s="852"/>
      <c r="D58" s="852"/>
      <c r="E58" s="852"/>
      <c r="F58" s="852"/>
      <c r="G58" s="852"/>
      <c r="H58" s="852"/>
      <c r="I58" s="852"/>
      <c r="J58" s="852"/>
      <c r="K58" s="852"/>
      <c r="L58" s="852"/>
      <c r="M58" s="852"/>
      <c r="N58" s="853"/>
    </row>
    <row r="59" spans="1:20">
      <c r="A59" s="851"/>
      <c r="B59" s="852" t="s">
        <v>1978</v>
      </c>
      <c r="C59" s="852"/>
      <c r="D59" s="852"/>
      <c r="E59" s="852"/>
      <c r="F59" s="852"/>
      <c r="G59" s="852"/>
      <c r="H59" s="852"/>
      <c r="I59" s="852"/>
      <c r="J59" s="852"/>
      <c r="K59" s="852"/>
      <c r="L59" s="852"/>
      <c r="M59" s="852"/>
      <c r="N59" s="853"/>
    </row>
    <row r="60" spans="1:20">
      <c r="A60" s="851"/>
      <c r="B60" s="852"/>
      <c r="C60" s="852"/>
      <c r="D60" s="852"/>
      <c r="E60" s="852"/>
      <c r="F60" s="852"/>
      <c r="G60" s="852"/>
      <c r="H60" s="852"/>
      <c r="I60" s="852"/>
      <c r="J60" s="852"/>
      <c r="K60" s="852"/>
      <c r="L60" s="852"/>
      <c r="M60" s="852"/>
      <c r="N60" s="853"/>
    </row>
    <row r="61" spans="1:20">
      <c r="A61" s="851"/>
      <c r="B61" s="852"/>
      <c r="C61" s="852"/>
      <c r="D61" s="852"/>
      <c r="E61" s="852"/>
      <c r="F61" s="852"/>
      <c r="G61" s="852"/>
      <c r="H61" s="852" t="s">
        <v>874</v>
      </c>
      <c r="I61" s="852"/>
      <c r="J61" s="1475" t="s">
        <v>876</v>
      </c>
      <c r="K61" s="1475"/>
      <c r="L61" s="1475"/>
      <c r="M61" s="1475"/>
      <c r="N61" s="853"/>
    </row>
    <row r="62" spans="1:20">
      <c r="A62" s="851"/>
      <c r="B62" s="852"/>
      <c r="C62" s="852"/>
      <c r="D62" s="852"/>
      <c r="E62" s="852"/>
      <c r="F62" s="852"/>
      <c r="G62" s="852"/>
      <c r="H62" s="852"/>
      <c r="I62" s="852"/>
      <c r="J62" s="1475" t="s">
        <v>2018</v>
      </c>
      <c r="K62" s="1475"/>
      <c r="L62" s="1475"/>
      <c r="M62" s="1475"/>
      <c r="N62" s="853"/>
      <c r="R62" s="1476"/>
      <c r="S62" s="1476"/>
      <c r="T62" s="1476"/>
    </row>
    <row r="63" spans="1:20">
      <c r="A63" s="854"/>
      <c r="B63" s="855"/>
      <c r="C63" s="855"/>
      <c r="D63" s="855"/>
      <c r="E63" s="855"/>
      <c r="F63" s="855"/>
      <c r="G63" s="855"/>
      <c r="H63" s="855"/>
      <c r="I63" s="855"/>
      <c r="J63" s="855"/>
      <c r="K63" s="855"/>
      <c r="L63" s="855"/>
      <c r="M63" s="855"/>
      <c r="N63" s="856"/>
    </row>
    <row r="64" spans="1:20">
      <c r="A64" s="713"/>
      <c r="B64" s="713"/>
      <c r="C64" s="713"/>
      <c r="D64" s="713"/>
      <c r="E64" s="713"/>
      <c r="F64" s="713"/>
      <c r="G64" s="713"/>
      <c r="H64" s="713"/>
      <c r="I64" s="713"/>
      <c r="J64" s="713"/>
      <c r="K64" s="713"/>
      <c r="L64" s="713"/>
      <c r="M64" s="713"/>
      <c r="N64" s="713"/>
    </row>
  </sheetData>
  <mergeCells count="29">
    <mergeCell ref="A57:D57"/>
    <mergeCell ref="J61:M61"/>
    <mergeCell ref="J62:M62"/>
    <mergeCell ref="R62:T62"/>
    <mergeCell ref="R50:T50"/>
    <mergeCell ref="A51:D51"/>
    <mergeCell ref="Q51:S51"/>
    <mergeCell ref="A52:N52"/>
    <mergeCell ref="A56:D56"/>
    <mergeCell ref="Q56:T56"/>
    <mergeCell ref="A55:D55"/>
    <mergeCell ref="A7:A9"/>
    <mergeCell ref="B7:B9"/>
    <mergeCell ref="C7:C9"/>
    <mergeCell ref="D7:E9"/>
    <mergeCell ref="A10:N10"/>
    <mergeCell ref="F7:F9"/>
    <mergeCell ref="G7:N7"/>
    <mergeCell ref="G8:H8"/>
    <mergeCell ref="I8:J8"/>
    <mergeCell ref="K8:L8"/>
    <mergeCell ref="M8:N8"/>
    <mergeCell ref="D2:J2"/>
    <mergeCell ref="F3:I3"/>
    <mergeCell ref="A5:E6"/>
    <mergeCell ref="F5:J5"/>
    <mergeCell ref="K5:N6"/>
    <mergeCell ref="G6:H6"/>
    <mergeCell ref="I6:J6"/>
  </mergeCells>
  <pageMargins left="0.65" right="0.56999999999999995" top="0.25" bottom="0.13" header="0.12" footer="0.13"/>
  <pageSetup paperSize="5" scale="90" fitToWidth="0" fitToHeight="0" orientation="landscape" horizontalDpi="4294967294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0CF6-DED5-4E99-A18B-C24F6D59A597}">
  <dimension ref="A1:W731"/>
  <sheetViews>
    <sheetView view="pageLayout" topLeftCell="A663" zoomScale="18" zoomScaleNormal="100" zoomScaleSheetLayoutView="40" zoomScalePageLayoutView="18" workbookViewId="0">
      <selection activeCell="H738" sqref="H738"/>
    </sheetView>
  </sheetViews>
  <sheetFormatPr defaultRowHeight="14.5"/>
  <cols>
    <col min="1" max="1" width="10.7265625" style="459" customWidth="1"/>
    <col min="2" max="2" width="40" style="459" customWidth="1"/>
    <col min="3" max="3" width="10.54296875" style="459" customWidth="1"/>
    <col min="4" max="4" width="6.1796875" style="459" customWidth="1"/>
    <col min="5" max="5" width="8" style="459" customWidth="1"/>
    <col min="6" max="6" width="14.26953125" style="459" customWidth="1"/>
    <col min="7" max="7" width="7.1796875" style="459" customWidth="1"/>
    <col min="8" max="8" width="15" style="459" customWidth="1"/>
    <col min="9" max="10" width="9.7265625" style="459" customWidth="1"/>
    <col min="11" max="12" width="9.54296875" style="459" customWidth="1"/>
    <col min="13" max="14" width="8.7265625" style="459"/>
    <col min="15" max="19" width="8.7265625" style="420"/>
    <col min="20" max="20" width="9.1796875" style="420" customWidth="1"/>
    <col min="21" max="16384" width="8.7265625" style="420"/>
  </cols>
  <sheetData>
    <row r="1" spans="1:14" ht="12" customHeight="1">
      <c r="A1" s="467" t="s">
        <v>936</v>
      </c>
    </row>
    <row r="2" spans="1:14" ht="12" customHeight="1">
      <c r="A2" s="1527" t="s">
        <v>0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</row>
    <row r="3" spans="1:14" ht="12" customHeight="1">
      <c r="A3" s="1528" t="s">
        <v>2274</v>
      </c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</row>
    <row r="4" spans="1:14" ht="12" customHeight="1">
      <c r="A4" s="467" t="s">
        <v>2278</v>
      </c>
    </row>
    <row r="5" spans="1:14" ht="12" customHeight="1">
      <c r="A5" s="1529" t="s">
        <v>938</v>
      </c>
      <c r="B5" s="1529"/>
      <c r="C5" s="1529"/>
      <c r="D5" s="1529"/>
      <c r="E5" s="1529"/>
      <c r="F5" s="1530" t="s">
        <v>939</v>
      </c>
      <c r="G5" s="1531"/>
      <c r="H5" s="1531"/>
      <c r="I5" s="1531"/>
      <c r="J5" s="1531"/>
      <c r="K5" s="1531"/>
      <c r="L5" s="1532"/>
      <c r="M5" s="1529"/>
      <c r="N5" s="1529"/>
    </row>
    <row r="6" spans="1:14" ht="12" customHeight="1">
      <c r="A6" s="1529" t="s">
        <v>2273</v>
      </c>
      <c r="B6" s="1529"/>
      <c r="C6" s="1529"/>
      <c r="D6" s="1529"/>
      <c r="E6" s="1529"/>
      <c r="F6" s="468" t="s">
        <v>7</v>
      </c>
      <c r="G6" s="1526" t="s">
        <v>8</v>
      </c>
      <c r="H6" s="1526"/>
      <c r="I6" s="1526"/>
      <c r="J6" s="1526"/>
      <c r="K6" s="1526"/>
      <c r="L6" s="1526"/>
      <c r="M6" s="1529"/>
      <c r="N6" s="1529"/>
    </row>
    <row r="7" spans="1:14" ht="12" customHeight="1">
      <c r="A7" s="1526" t="s">
        <v>10</v>
      </c>
      <c r="B7" s="1526" t="s">
        <v>940</v>
      </c>
      <c r="C7" s="1526" t="s">
        <v>12</v>
      </c>
      <c r="D7" s="1526" t="s">
        <v>941</v>
      </c>
      <c r="E7" s="1526"/>
      <c r="F7" s="1526" t="s">
        <v>14</v>
      </c>
      <c r="G7" s="1526" t="s">
        <v>116</v>
      </c>
      <c r="H7" s="1526"/>
      <c r="I7" s="1526"/>
      <c r="J7" s="1526"/>
      <c r="K7" s="1526"/>
      <c r="L7" s="1526"/>
      <c r="M7" s="1526"/>
      <c r="N7" s="1526"/>
    </row>
    <row r="8" spans="1:14" ht="12" customHeight="1">
      <c r="A8" s="1526"/>
      <c r="B8" s="1526"/>
      <c r="C8" s="1526"/>
      <c r="D8" s="1526"/>
      <c r="E8" s="1526"/>
      <c r="F8" s="1526"/>
      <c r="G8" s="1526" t="s">
        <v>942</v>
      </c>
      <c r="H8" s="1526"/>
      <c r="I8" s="1526" t="s">
        <v>943</v>
      </c>
      <c r="J8" s="1526"/>
      <c r="K8" s="1526" t="s">
        <v>944</v>
      </c>
      <c r="L8" s="1526"/>
      <c r="M8" s="1526" t="s">
        <v>945</v>
      </c>
      <c r="N8" s="1526"/>
    </row>
    <row r="9" spans="1:14" ht="12" customHeight="1">
      <c r="A9" s="1526"/>
      <c r="B9" s="1526"/>
      <c r="C9" s="1526"/>
      <c r="D9" s="1526"/>
      <c r="E9" s="1526"/>
      <c r="F9" s="1526"/>
      <c r="G9" s="468" t="s">
        <v>22</v>
      </c>
      <c r="H9" s="468" t="s">
        <v>21</v>
      </c>
      <c r="I9" s="468" t="s">
        <v>22</v>
      </c>
      <c r="J9" s="468" t="s">
        <v>21</v>
      </c>
      <c r="K9" s="468" t="s">
        <v>22</v>
      </c>
      <c r="L9" s="468" t="s">
        <v>21</v>
      </c>
      <c r="M9" s="468" t="s">
        <v>22</v>
      </c>
      <c r="N9" s="468" t="s">
        <v>21</v>
      </c>
    </row>
    <row r="10" spans="1:14" ht="12" customHeight="1">
      <c r="A10" s="468"/>
      <c r="B10" s="469" t="s">
        <v>946</v>
      </c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</row>
    <row r="11" spans="1:14" ht="12" customHeight="1">
      <c r="A11" s="468"/>
      <c r="B11" s="470" t="s">
        <v>947</v>
      </c>
      <c r="C11" s="471">
        <v>400</v>
      </c>
      <c r="D11" s="472">
        <v>4</v>
      </c>
      <c r="E11" s="472" t="s">
        <v>948</v>
      </c>
      <c r="F11" s="473">
        <v>1600</v>
      </c>
      <c r="G11" s="471">
        <v>1</v>
      </c>
      <c r="H11" s="471">
        <v>400</v>
      </c>
      <c r="I11" s="471">
        <v>1</v>
      </c>
      <c r="J11" s="471">
        <v>400</v>
      </c>
      <c r="K11" s="471">
        <v>1</v>
      </c>
      <c r="L11" s="471">
        <v>400</v>
      </c>
      <c r="M11" s="471">
        <v>1</v>
      </c>
      <c r="N11" s="471">
        <v>400</v>
      </c>
    </row>
    <row r="12" spans="1:14" ht="12" customHeight="1">
      <c r="A12" s="468"/>
      <c r="B12" s="470" t="s">
        <v>949</v>
      </c>
      <c r="C12" s="471">
        <v>6</v>
      </c>
      <c r="D12" s="472">
        <v>100</v>
      </c>
      <c r="E12" s="472" t="s">
        <v>128</v>
      </c>
      <c r="F12" s="473">
        <v>6000</v>
      </c>
      <c r="G12" s="471">
        <v>25</v>
      </c>
      <c r="H12" s="471">
        <v>150</v>
      </c>
      <c r="I12" s="471">
        <v>25</v>
      </c>
      <c r="J12" s="471">
        <v>150</v>
      </c>
      <c r="K12" s="471">
        <v>25</v>
      </c>
      <c r="L12" s="471">
        <v>150</v>
      </c>
      <c r="M12" s="471">
        <v>25</v>
      </c>
      <c r="N12" s="471">
        <v>150</v>
      </c>
    </row>
    <row r="13" spans="1:14" ht="12" customHeight="1">
      <c r="A13" s="468"/>
      <c r="B13" s="470" t="s">
        <v>950</v>
      </c>
      <c r="C13" s="471">
        <v>2</v>
      </c>
      <c r="D13" s="472">
        <v>200</v>
      </c>
      <c r="E13" s="472" t="s">
        <v>128</v>
      </c>
      <c r="F13" s="471">
        <v>400</v>
      </c>
      <c r="G13" s="471">
        <v>50</v>
      </c>
      <c r="H13" s="471">
        <v>100</v>
      </c>
      <c r="I13" s="471">
        <v>50</v>
      </c>
      <c r="J13" s="471">
        <v>100</v>
      </c>
      <c r="K13" s="471">
        <v>50</v>
      </c>
      <c r="L13" s="471">
        <v>100</v>
      </c>
      <c r="M13" s="471">
        <v>50</v>
      </c>
      <c r="N13" s="471">
        <v>100</v>
      </c>
    </row>
    <row r="14" spans="1:14" ht="12" customHeight="1">
      <c r="A14" s="468"/>
      <c r="B14" s="470" t="s">
        <v>951</v>
      </c>
      <c r="C14" s="471">
        <v>2</v>
      </c>
      <c r="D14" s="472">
        <v>200</v>
      </c>
      <c r="E14" s="472" t="s">
        <v>128</v>
      </c>
      <c r="F14" s="471">
        <v>400</v>
      </c>
      <c r="G14" s="471">
        <v>50</v>
      </c>
      <c r="H14" s="471">
        <v>100</v>
      </c>
      <c r="I14" s="471">
        <v>50</v>
      </c>
      <c r="J14" s="471">
        <v>100</v>
      </c>
      <c r="K14" s="471">
        <v>50</v>
      </c>
      <c r="L14" s="471">
        <v>100</v>
      </c>
      <c r="M14" s="471">
        <v>50</v>
      </c>
      <c r="N14" s="471">
        <v>100</v>
      </c>
    </row>
    <row r="15" spans="1:14" ht="12" customHeight="1">
      <c r="A15" s="468"/>
      <c r="B15" s="470" t="s">
        <v>952</v>
      </c>
      <c r="C15" s="471">
        <v>75</v>
      </c>
      <c r="D15" s="472">
        <v>4</v>
      </c>
      <c r="E15" s="472" t="s">
        <v>128</v>
      </c>
      <c r="F15" s="471">
        <v>300</v>
      </c>
      <c r="G15" s="471">
        <v>1</v>
      </c>
      <c r="H15" s="471">
        <v>75</v>
      </c>
      <c r="I15" s="471">
        <v>1</v>
      </c>
      <c r="J15" s="471">
        <v>75</v>
      </c>
      <c r="K15" s="471">
        <v>1</v>
      </c>
      <c r="L15" s="471">
        <v>75</v>
      </c>
      <c r="M15" s="471">
        <v>1</v>
      </c>
      <c r="N15" s="471">
        <v>75</v>
      </c>
    </row>
    <row r="16" spans="1:14" ht="12" customHeight="1">
      <c r="A16" s="468"/>
      <c r="B16" s="470" t="s">
        <v>953</v>
      </c>
      <c r="C16" s="471">
        <v>7</v>
      </c>
      <c r="D16" s="472">
        <v>4</v>
      </c>
      <c r="E16" s="472" t="s">
        <v>948</v>
      </c>
      <c r="F16" s="471">
        <v>28</v>
      </c>
      <c r="G16" s="471">
        <v>1</v>
      </c>
      <c r="H16" s="471">
        <v>7</v>
      </c>
      <c r="I16" s="471">
        <v>1</v>
      </c>
      <c r="J16" s="471">
        <v>7</v>
      </c>
      <c r="K16" s="471">
        <v>1</v>
      </c>
      <c r="L16" s="471">
        <v>7</v>
      </c>
      <c r="M16" s="471">
        <v>1</v>
      </c>
      <c r="N16" s="471">
        <v>7</v>
      </c>
    </row>
    <row r="17" spans="1:14" ht="12" customHeight="1">
      <c r="A17" s="468"/>
      <c r="B17" s="469" t="s">
        <v>954</v>
      </c>
      <c r="C17" s="471"/>
      <c r="D17" s="472"/>
      <c r="E17" s="471"/>
      <c r="F17" s="471"/>
      <c r="G17" s="471"/>
      <c r="H17" s="471"/>
      <c r="I17" s="471"/>
      <c r="J17" s="471"/>
      <c r="K17" s="471"/>
      <c r="L17" s="471"/>
      <c r="M17" s="471"/>
      <c r="N17" s="471"/>
    </row>
    <row r="18" spans="1:14" ht="12" customHeight="1">
      <c r="A18" s="468"/>
      <c r="B18" s="470" t="s">
        <v>955</v>
      </c>
      <c r="C18" s="473">
        <v>6200</v>
      </c>
      <c r="D18" s="471">
        <v>12</v>
      </c>
      <c r="E18" s="472" t="s">
        <v>51</v>
      </c>
      <c r="F18" s="473">
        <v>74400</v>
      </c>
      <c r="G18" s="471">
        <v>3</v>
      </c>
      <c r="H18" s="473">
        <v>18600</v>
      </c>
      <c r="I18" s="471">
        <v>3</v>
      </c>
      <c r="J18" s="473">
        <v>18600</v>
      </c>
      <c r="K18" s="471">
        <v>3</v>
      </c>
      <c r="L18" s="473">
        <v>18600</v>
      </c>
      <c r="M18" s="471">
        <v>3</v>
      </c>
      <c r="N18" s="473">
        <v>18600</v>
      </c>
    </row>
    <row r="19" spans="1:14" ht="12" customHeight="1">
      <c r="A19" s="468"/>
      <c r="B19" s="470" t="s">
        <v>956</v>
      </c>
      <c r="C19" s="473">
        <v>6000</v>
      </c>
      <c r="D19" s="471">
        <v>12</v>
      </c>
      <c r="E19" s="472" t="s">
        <v>51</v>
      </c>
      <c r="F19" s="473">
        <v>72000</v>
      </c>
      <c r="G19" s="471">
        <v>3</v>
      </c>
      <c r="H19" s="473">
        <v>18000</v>
      </c>
      <c r="I19" s="471">
        <v>3</v>
      </c>
      <c r="J19" s="473">
        <v>18000</v>
      </c>
      <c r="K19" s="471">
        <v>3</v>
      </c>
      <c r="L19" s="473">
        <v>18000</v>
      </c>
      <c r="M19" s="471">
        <v>3</v>
      </c>
      <c r="N19" s="473">
        <v>18000</v>
      </c>
    </row>
    <row r="20" spans="1:14" ht="12" customHeight="1">
      <c r="A20" s="468"/>
      <c r="B20" s="470" t="s">
        <v>957</v>
      </c>
      <c r="C20" s="473">
        <v>4300</v>
      </c>
      <c r="D20" s="471">
        <v>2</v>
      </c>
      <c r="E20" s="472" t="s">
        <v>51</v>
      </c>
      <c r="F20" s="473">
        <v>8600</v>
      </c>
      <c r="G20" s="471">
        <v>1</v>
      </c>
      <c r="H20" s="473">
        <v>4300</v>
      </c>
      <c r="I20" s="471"/>
      <c r="J20" s="471"/>
      <c r="K20" s="471">
        <v>1</v>
      </c>
      <c r="L20" s="473">
        <v>4300</v>
      </c>
      <c r="M20" s="471"/>
      <c r="N20" s="471"/>
    </row>
    <row r="21" spans="1:14" ht="12" customHeight="1">
      <c r="A21" s="468"/>
      <c r="B21" s="470" t="s">
        <v>958</v>
      </c>
      <c r="C21" s="473">
        <v>4000</v>
      </c>
      <c r="D21" s="471">
        <v>2</v>
      </c>
      <c r="E21" s="472" t="s">
        <v>51</v>
      </c>
      <c r="F21" s="473">
        <v>8000</v>
      </c>
      <c r="G21" s="471">
        <v>1</v>
      </c>
      <c r="H21" s="473">
        <v>4000</v>
      </c>
      <c r="I21" s="471"/>
      <c r="J21" s="471"/>
      <c r="K21" s="471">
        <v>1</v>
      </c>
      <c r="L21" s="473">
        <v>4000</v>
      </c>
      <c r="M21" s="471"/>
      <c r="N21" s="471"/>
    </row>
    <row r="22" spans="1:14" ht="12" customHeight="1">
      <c r="A22" s="468"/>
      <c r="B22" s="470" t="s">
        <v>959</v>
      </c>
      <c r="C22" s="473">
        <v>2300</v>
      </c>
      <c r="D22" s="471">
        <v>2</v>
      </c>
      <c r="E22" s="472" t="s">
        <v>51</v>
      </c>
      <c r="F22" s="473">
        <v>4600</v>
      </c>
      <c r="G22" s="471">
        <v>1</v>
      </c>
      <c r="H22" s="473">
        <v>2300</v>
      </c>
      <c r="I22" s="471"/>
      <c r="J22" s="471"/>
      <c r="K22" s="471">
        <v>1</v>
      </c>
      <c r="L22" s="473">
        <v>2300</v>
      </c>
      <c r="M22" s="471"/>
      <c r="N22" s="471"/>
    </row>
    <row r="23" spans="1:14" ht="12" customHeight="1">
      <c r="A23" s="468"/>
      <c r="B23" s="470" t="s">
        <v>960</v>
      </c>
      <c r="C23" s="471">
        <v>980</v>
      </c>
      <c r="D23" s="471">
        <v>6</v>
      </c>
      <c r="E23" s="474" t="s">
        <v>961</v>
      </c>
      <c r="F23" s="473">
        <v>5860</v>
      </c>
      <c r="G23" s="471">
        <v>3</v>
      </c>
      <c r="H23" s="473">
        <v>2940</v>
      </c>
      <c r="I23" s="471"/>
      <c r="J23" s="471"/>
      <c r="K23" s="471">
        <v>3</v>
      </c>
      <c r="L23" s="473">
        <v>2940</v>
      </c>
      <c r="M23" s="471"/>
      <c r="N23" s="471"/>
    </row>
    <row r="24" spans="1:14" ht="12" customHeight="1">
      <c r="A24" s="468"/>
      <c r="B24" s="470" t="s">
        <v>962</v>
      </c>
      <c r="C24" s="471">
        <v>980</v>
      </c>
      <c r="D24" s="471">
        <v>6</v>
      </c>
      <c r="E24" s="474" t="s">
        <v>961</v>
      </c>
      <c r="F24" s="473">
        <v>5860</v>
      </c>
      <c r="G24" s="471">
        <v>3</v>
      </c>
      <c r="H24" s="473">
        <v>2940</v>
      </c>
      <c r="I24" s="471"/>
      <c r="J24" s="471"/>
      <c r="K24" s="471">
        <v>3</v>
      </c>
      <c r="L24" s="473">
        <v>2940</v>
      </c>
      <c r="M24" s="471"/>
      <c r="N24" s="471"/>
    </row>
    <row r="25" spans="1:14" ht="12" customHeight="1">
      <c r="A25" s="468"/>
      <c r="B25" s="475" t="s">
        <v>963</v>
      </c>
      <c r="C25" s="471">
        <v>700</v>
      </c>
      <c r="D25" s="471">
        <v>12</v>
      </c>
      <c r="E25" s="471" t="s">
        <v>51</v>
      </c>
      <c r="F25" s="473">
        <v>8400</v>
      </c>
      <c r="G25" s="471">
        <v>3</v>
      </c>
      <c r="H25" s="473">
        <v>2100</v>
      </c>
      <c r="I25" s="471">
        <v>3</v>
      </c>
      <c r="J25" s="473">
        <v>2100</v>
      </c>
      <c r="K25" s="471">
        <v>3</v>
      </c>
      <c r="L25" s="473">
        <v>2100</v>
      </c>
      <c r="M25" s="471">
        <v>3</v>
      </c>
      <c r="N25" s="473">
        <v>2100</v>
      </c>
    </row>
    <row r="26" spans="1:14" ht="12" customHeight="1">
      <c r="A26" s="468"/>
      <c r="B26" s="475" t="s">
        <v>964</v>
      </c>
      <c r="C26" s="471"/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1"/>
    </row>
    <row r="27" spans="1:14" ht="12" customHeight="1">
      <c r="A27" s="468"/>
      <c r="B27" s="475" t="s">
        <v>965</v>
      </c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</row>
    <row r="28" spans="1:14" ht="12" customHeight="1">
      <c r="A28" s="468"/>
      <c r="B28" s="469" t="s">
        <v>966</v>
      </c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</row>
    <row r="29" spans="1:14" ht="12" customHeight="1">
      <c r="A29" s="468"/>
      <c r="B29" s="470" t="s">
        <v>967</v>
      </c>
      <c r="C29" s="473">
        <v>1200</v>
      </c>
      <c r="D29" s="471">
        <v>6</v>
      </c>
      <c r="E29" s="472" t="s">
        <v>148</v>
      </c>
      <c r="F29" s="473">
        <v>7200</v>
      </c>
      <c r="G29" s="471">
        <v>2</v>
      </c>
      <c r="H29" s="473">
        <v>2400</v>
      </c>
      <c r="I29" s="471"/>
      <c r="J29" s="471"/>
      <c r="K29" s="471">
        <v>2</v>
      </c>
      <c r="L29" s="473">
        <v>2400</v>
      </c>
      <c r="M29" s="471">
        <v>2</v>
      </c>
      <c r="N29" s="473">
        <v>2400</v>
      </c>
    </row>
    <row r="30" spans="1:14" ht="12" customHeight="1">
      <c r="A30" s="468"/>
      <c r="B30" s="470" t="s">
        <v>968</v>
      </c>
      <c r="C30" s="473">
        <v>1200</v>
      </c>
      <c r="D30" s="471">
        <v>6</v>
      </c>
      <c r="E30" s="472" t="s">
        <v>148</v>
      </c>
      <c r="F30" s="473">
        <v>7200</v>
      </c>
      <c r="G30" s="471">
        <v>2</v>
      </c>
      <c r="H30" s="473">
        <v>2400</v>
      </c>
      <c r="I30" s="471"/>
      <c r="J30" s="471"/>
      <c r="K30" s="471">
        <v>2</v>
      </c>
      <c r="L30" s="473">
        <v>2400</v>
      </c>
      <c r="M30" s="471">
        <v>2</v>
      </c>
      <c r="N30" s="473">
        <v>2400</v>
      </c>
    </row>
    <row r="31" spans="1:14" ht="12" customHeight="1">
      <c r="A31" s="468"/>
      <c r="B31" s="470" t="s">
        <v>969</v>
      </c>
      <c r="C31" s="471">
        <v>400</v>
      </c>
      <c r="D31" s="471">
        <v>10</v>
      </c>
      <c r="E31" s="472" t="s">
        <v>148</v>
      </c>
      <c r="F31" s="473">
        <v>4000</v>
      </c>
      <c r="G31" s="471">
        <v>5</v>
      </c>
      <c r="H31" s="473">
        <v>2000</v>
      </c>
      <c r="I31" s="471"/>
      <c r="J31" s="471"/>
      <c r="K31" s="471">
        <v>5</v>
      </c>
      <c r="L31" s="473">
        <v>2000</v>
      </c>
      <c r="M31" s="471"/>
      <c r="N31" s="471"/>
    </row>
    <row r="32" spans="1:14" ht="12" customHeight="1">
      <c r="A32" s="468"/>
      <c r="B32" s="470" t="s">
        <v>970</v>
      </c>
      <c r="C32" s="471">
        <v>300</v>
      </c>
      <c r="D32" s="471">
        <v>6</v>
      </c>
      <c r="E32" s="472" t="s">
        <v>148</v>
      </c>
      <c r="F32" s="473">
        <v>1800</v>
      </c>
      <c r="G32" s="471">
        <v>3</v>
      </c>
      <c r="H32" s="471">
        <v>900</v>
      </c>
      <c r="I32" s="471"/>
      <c r="J32" s="471"/>
      <c r="K32" s="471">
        <v>3</v>
      </c>
      <c r="L32" s="471">
        <v>900</v>
      </c>
      <c r="M32" s="471"/>
      <c r="N32" s="471"/>
    </row>
    <row r="33" spans="1:14" ht="12" customHeight="1">
      <c r="A33" s="468"/>
      <c r="B33" s="470" t="s">
        <v>971</v>
      </c>
      <c r="C33" s="471">
        <v>500</v>
      </c>
      <c r="D33" s="471">
        <v>2</v>
      </c>
      <c r="E33" s="472" t="s">
        <v>133</v>
      </c>
      <c r="F33" s="473">
        <v>1000</v>
      </c>
      <c r="G33" s="471">
        <v>1</v>
      </c>
      <c r="H33" s="471">
        <v>500</v>
      </c>
      <c r="I33" s="471"/>
      <c r="J33" s="471"/>
      <c r="K33" s="471">
        <v>1</v>
      </c>
      <c r="L33" s="471">
        <v>500</v>
      </c>
      <c r="M33" s="471"/>
      <c r="N33" s="471"/>
    </row>
    <row r="34" spans="1:14" ht="12" customHeight="1">
      <c r="A34" s="468"/>
      <c r="B34" s="470" t="s">
        <v>972</v>
      </c>
      <c r="C34" s="471">
        <v>400</v>
      </c>
      <c r="D34" s="471">
        <v>3</v>
      </c>
      <c r="E34" s="472" t="s">
        <v>133</v>
      </c>
      <c r="F34" s="473">
        <v>1200</v>
      </c>
      <c r="G34" s="471">
        <v>1</v>
      </c>
      <c r="H34" s="471">
        <v>400</v>
      </c>
      <c r="I34" s="471"/>
      <c r="J34" s="471"/>
      <c r="K34" s="471">
        <v>1</v>
      </c>
      <c r="L34" s="471">
        <v>400</v>
      </c>
      <c r="M34" s="471"/>
      <c r="N34" s="471"/>
    </row>
    <row r="35" spans="1:14" ht="12" customHeight="1">
      <c r="A35" s="468"/>
      <c r="B35" s="470" t="s">
        <v>973</v>
      </c>
      <c r="C35" s="471">
        <v>500</v>
      </c>
      <c r="D35" s="471">
        <v>3</v>
      </c>
      <c r="E35" s="472" t="s">
        <v>133</v>
      </c>
      <c r="F35" s="473">
        <v>1500</v>
      </c>
      <c r="G35" s="471">
        <v>1</v>
      </c>
      <c r="H35" s="471">
        <v>500</v>
      </c>
      <c r="I35" s="471"/>
      <c r="J35" s="471"/>
      <c r="K35" s="471">
        <v>1</v>
      </c>
      <c r="L35" s="471">
        <v>500</v>
      </c>
      <c r="M35" s="471">
        <v>1</v>
      </c>
      <c r="N35" s="471">
        <v>500</v>
      </c>
    </row>
    <row r="36" spans="1:14" ht="12" customHeight="1">
      <c r="A36" s="468"/>
      <c r="B36" s="470" t="s">
        <v>974</v>
      </c>
      <c r="C36" s="471" t="s">
        <v>975</v>
      </c>
      <c r="D36" s="471">
        <v>5</v>
      </c>
      <c r="E36" s="472" t="s">
        <v>133</v>
      </c>
      <c r="F36" s="473">
        <v>4000</v>
      </c>
      <c r="G36" s="471">
        <v>2</v>
      </c>
      <c r="H36" s="473">
        <v>1600</v>
      </c>
      <c r="I36" s="471"/>
      <c r="J36" s="471"/>
      <c r="K36" s="471">
        <v>2</v>
      </c>
      <c r="L36" s="473">
        <v>1600</v>
      </c>
      <c r="M36" s="471">
        <v>1</v>
      </c>
      <c r="N36" s="471">
        <v>800</v>
      </c>
    </row>
    <row r="37" spans="1:14" ht="12" customHeight="1">
      <c r="A37" s="468"/>
      <c r="B37" s="470" t="s">
        <v>976</v>
      </c>
      <c r="C37" s="471">
        <v>500</v>
      </c>
      <c r="D37" s="471">
        <v>3</v>
      </c>
      <c r="E37" s="472" t="s">
        <v>133</v>
      </c>
      <c r="F37" s="473">
        <v>1500</v>
      </c>
      <c r="G37" s="471">
        <v>1</v>
      </c>
      <c r="H37" s="471">
        <v>500</v>
      </c>
      <c r="I37" s="471"/>
      <c r="J37" s="471"/>
      <c r="K37" s="471">
        <v>1</v>
      </c>
      <c r="L37" s="471">
        <v>500</v>
      </c>
      <c r="M37" s="471">
        <v>1</v>
      </c>
      <c r="N37" s="471">
        <v>500</v>
      </c>
    </row>
    <row r="38" spans="1:14" ht="12" customHeight="1">
      <c r="A38" s="468"/>
      <c r="B38" s="470" t="s">
        <v>977</v>
      </c>
      <c r="C38" s="471">
        <v>500</v>
      </c>
      <c r="D38" s="471">
        <v>3</v>
      </c>
      <c r="E38" s="472" t="s">
        <v>133</v>
      </c>
      <c r="F38" s="473">
        <v>1500</v>
      </c>
      <c r="G38" s="471">
        <v>1</v>
      </c>
      <c r="H38" s="471">
        <v>500</v>
      </c>
      <c r="I38" s="471"/>
      <c r="J38" s="471"/>
      <c r="K38" s="471">
        <v>1</v>
      </c>
      <c r="L38" s="471">
        <v>500</v>
      </c>
      <c r="M38" s="471">
        <v>1</v>
      </c>
      <c r="N38" s="471">
        <v>500</v>
      </c>
    </row>
    <row r="39" spans="1:14" ht="12" customHeight="1">
      <c r="A39" s="468"/>
      <c r="B39" s="470" t="s">
        <v>978</v>
      </c>
      <c r="C39" s="471">
        <v>750</v>
      </c>
      <c r="D39" s="471">
        <v>2</v>
      </c>
      <c r="E39" s="472" t="s">
        <v>133</v>
      </c>
      <c r="F39" s="473">
        <v>1500</v>
      </c>
      <c r="G39" s="471">
        <v>1</v>
      </c>
      <c r="H39" s="471">
        <v>750</v>
      </c>
      <c r="I39" s="471"/>
      <c r="J39" s="471"/>
      <c r="K39" s="471">
        <v>1</v>
      </c>
      <c r="L39" s="471">
        <v>750</v>
      </c>
      <c r="M39" s="471"/>
      <c r="N39" s="471"/>
    </row>
    <row r="40" spans="1:14" ht="12" customHeight="1">
      <c r="A40" s="468"/>
      <c r="B40" s="470" t="s">
        <v>979</v>
      </c>
      <c r="C40" s="471">
        <v>800</v>
      </c>
      <c r="D40" s="471">
        <v>2</v>
      </c>
      <c r="E40" s="472" t="s">
        <v>133</v>
      </c>
      <c r="F40" s="473">
        <v>1600</v>
      </c>
      <c r="G40" s="471">
        <v>1</v>
      </c>
      <c r="H40" s="471">
        <v>800</v>
      </c>
      <c r="I40" s="471"/>
      <c r="J40" s="471"/>
      <c r="K40" s="471">
        <v>1</v>
      </c>
      <c r="L40" s="471">
        <v>800</v>
      </c>
      <c r="M40" s="471"/>
      <c r="N40" s="471"/>
    </row>
    <row r="41" spans="1:14" ht="12" customHeight="1">
      <c r="A41" s="468"/>
      <c r="B41" s="470" t="s">
        <v>980</v>
      </c>
      <c r="C41" s="471">
        <v>85</v>
      </c>
      <c r="D41" s="471">
        <v>20</v>
      </c>
      <c r="E41" s="472" t="s">
        <v>148</v>
      </c>
      <c r="F41" s="471"/>
      <c r="G41" s="471">
        <v>10</v>
      </c>
      <c r="H41" s="471"/>
      <c r="I41" s="471"/>
      <c r="J41" s="471"/>
      <c r="K41" s="471">
        <v>10</v>
      </c>
      <c r="L41" s="471"/>
      <c r="M41" s="471"/>
      <c r="N41" s="471"/>
    </row>
    <row r="42" spans="1:14" ht="12" customHeight="1">
      <c r="A42" s="468"/>
      <c r="B42" s="470" t="s">
        <v>981</v>
      </c>
      <c r="C42" s="471">
        <v>400</v>
      </c>
      <c r="D42" s="471">
        <v>6</v>
      </c>
      <c r="E42" s="472" t="s">
        <v>148</v>
      </c>
      <c r="F42" s="473">
        <v>2400</v>
      </c>
      <c r="G42" s="471">
        <v>2</v>
      </c>
      <c r="H42" s="471">
        <v>800</v>
      </c>
      <c r="I42" s="471"/>
      <c r="J42" s="471"/>
      <c r="K42" s="471">
        <v>2</v>
      </c>
      <c r="L42" s="471">
        <v>800</v>
      </c>
      <c r="M42" s="471">
        <v>2</v>
      </c>
      <c r="N42" s="471">
        <v>800</v>
      </c>
    </row>
    <row r="43" spans="1:14" ht="12" customHeight="1">
      <c r="A43" s="468"/>
      <c r="B43" s="470" t="s">
        <v>982</v>
      </c>
      <c r="C43" s="471">
        <v>980</v>
      </c>
      <c r="D43" s="471">
        <v>15</v>
      </c>
      <c r="E43" s="472" t="s">
        <v>133</v>
      </c>
      <c r="F43" s="473">
        <v>14700</v>
      </c>
      <c r="G43" s="471">
        <v>5</v>
      </c>
      <c r="H43" s="473">
        <v>4900</v>
      </c>
      <c r="I43" s="471"/>
      <c r="J43" s="471"/>
      <c r="K43" s="471">
        <v>5</v>
      </c>
      <c r="L43" s="473">
        <v>4900</v>
      </c>
      <c r="M43" s="471">
        <v>5</v>
      </c>
      <c r="N43" s="473">
        <v>4900</v>
      </c>
    </row>
    <row r="44" spans="1:14" ht="12" customHeight="1">
      <c r="A44" s="468"/>
      <c r="B44" s="470" t="s">
        <v>983</v>
      </c>
      <c r="C44" s="471">
        <v>90</v>
      </c>
      <c r="D44" s="471">
        <v>600</v>
      </c>
      <c r="E44" s="472" t="s">
        <v>128</v>
      </c>
      <c r="F44" s="473">
        <v>54000</v>
      </c>
      <c r="G44" s="471">
        <v>200</v>
      </c>
      <c r="H44" s="473">
        <v>18000</v>
      </c>
      <c r="I44" s="471"/>
      <c r="J44" s="471"/>
      <c r="K44" s="471">
        <v>200</v>
      </c>
      <c r="L44" s="473">
        <v>18000</v>
      </c>
      <c r="M44" s="471">
        <v>200</v>
      </c>
      <c r="N44" s="473">
        <v>18000</v>
      </c>
    </row>
    <row r="45" spans="1:14" ht="12" customHeight="1">
      <c r="A45" s="468"/>
      <c r="B45" s="470" t="s">
        <v>984</v>
      </c>
      <c r="C45" s="471" t="s">
        <v>985</v>
      </c>
      <c r="D45" s="471">
        <v>3</v>
      </c>
      <c r="E45" s="472" t="s">
        <v>133</v>
      </c>
      <c r="F45" s="473">
        <v>2700</v>
      </c>
      <c r="G45" s="471">
        <v>1</v>
      </c>
      <c r="H45" s="471" t="s">
        <v>985</v>
      </c>
      <c r="I45" s="471"/>
      <c r="J45" s="471"/>
      <c r="K45" s="471">
        <v>1</v>
      </c>
      <c r="L45" s="471" t="s">
        <v>985</v>
      </c>
      <c r="M45" s="471">
        <v>1</v>
      </c>
      <c r="N45" s="471">
        <v>900</v>
      </c>
    </row>
    <row r="46" spans="1:14" s="478" customFormat="1" ht="12" customHeight="1">
      <c r="A46" s="468"/>
      <c r="B46" s="476" t="s">
        <v>986</v>
      </c>
      <c r="C46" s="468"/>
      <c r="D46" s="468"/>
      <c r="E46" s="469"/>
      <c r="F46" s="477">
        <f>SUM(F11:F45)</f>
        <v>304248</v>
      </c>
      <c r="G46" s="468"/>
      <c r="H46" s="468"/>
      <c r="I46" s="468"/>
      <c r="J46" s="468"/>
      <c r="K46" s="468"/>
      <c r="L46" s="468"/>
      <c r="M46" s="468"/>
      <c r="N46" s="468"/>
    </row>
    <row r="47" spans="1:14" s="478" customFormat="1" ht="12" customHeight="1">
      <c r="A47" s="479"/>
      <c r="B47" s="480"/>
      <c r="C47" s="481"/>
      <c r="D47" s="481"/>
      <c r="E47" s="482"/>
      <c r="F47" s="483"/>
      <c r="G47" s="481"/>
      <c r="H47" s="481"/>
      <c r="I47" s="481"/>
      <c r="J47" s="481"/>
      <c r="K47" s="481"/>
      <c r="L47" s="481"/>
      <c r="M47" s="481"/>
      <c r="N47" s="481"/>
    </row>
    <row r="48" spans="1:14" s="478" customFormat="1" ht="12" customHeight="1">
      <c r="A48" s="479"/>
      <c r="B48" s="480"/>
      <c r="C48" s="481"/>
      <c r="D48" s="481"/>
      <c r="E48" s="482"/>
      <c r="F48" s="483"/>
      <c r="G48" s="481"/>
      <c r="H48" s="481"/>
      <c r="I48" s="481"/>
      <c r="J48" s="481"/>
      <c r="K48" s="481"/>
      <c r="L48" s="481"/>
      <c r="M48" s="481"/>
      <c r="N48" s="481"/>
    </row>
    <row r="49" spans="1:14" s="478" customFormat="1" ht="12" customHeight="1">
      <c r="A49" s="479"/>
      <c r="B49" s="480"/>
      <c r="C49" s="481"/>
      <c r="D49" s="481"/>
      <c r="E49" s="482"/>
      <c r="F49" s="483"/>
      <c r="G49" s="481"/>
      <c r="H49" s="481"/>
      <c r="I49" s="481"/>
      <c r="J49" s="481"/>
      <c r="K49" s="481"/>
      <c r="L49" s="481"/>
      <c r="M49" s="481"/>
      <c r="N49" s="481"/>
    </row>
    <row r="50" spans="1:14" ht="12" customHeight="1">
      <c r="A50" s="468"/>
      <c r="B50" s="470" t="s">
        <v>987</v>
      </c>
      <c r="C50" s="471" t="s">
        <v>975</v>
      </c>
      <c r="D50" s="471">
        <v>3</v>
      </c>
      <c r="E50" s="472" t="s">
        <v>133</v>
      </c>
      <c r="F50" s="473">
        <v>2400</v>
      </c>
      <c r="G50" s="471">
        <v>1</v>
      </c>
      <c r="H50" s="471" t="s">
        <v>975</v>
      </c>
      <c r="I50" s="471"/>
      <c r="J50" s="471"/>
      <c r="K50" s="471">
        <v>1</v>
      </c>
      <c r="L50" s="471" t="s">
        <v>975</v>
      </c>
      <c r="M50" s="471">
        <v>1</v>
      </c>
      <c r="N50" s="471">
        <v>800</v>
      </c>
    </row>
    <row r="51" spans="1:14" ht="12" customHeight="1">
      <c r="A51" s="468"/>
      <c r="B51" s="470" t="s">
        <v>988</v>
      </c>
      <c r="C51" s="471">
        <v>700</v>
      </c>
      <c r="D51" s="471">
        <v>15</v>
      </c>
      <c r="E51" s="472" t="s">
        <v>128</v>
      </c>
      <c r="F51" s="473">
        <v>10500</v>
      </c>
      <c r="G51" s="471">
        <v>5</v>
      </c>
      <c r="H51" s="473">
        <v>3500</v>
      </c>
      <c r="I51" s="471"/>
      <c r="J51" s="471"/>
      <c r="K51" s="471">
        <v>5</v>
      </c>
      <c r="L51" s="473">
        <v>3500</v>
      </c>
      <c r="M51" s="471">
        <v>5</v>
      </c>
      <c r="N51" s="473">
        <v>3500</v>
      </c>
    </row>
    <row r="52" spans="1:14" ht="12" customHeight="1">
      <c r="A52" s="468"/>
      <c r="B52" s="470" t="s">
        <v>989</v>
      </c>
      <c r="C52" s="471">
        <v>700</v>
      </c>
      <c r="D52" s="471">
        <v>8</v>
      </c>
      <c r="E52" s="472" t="s">
        <v>128</v>
      </c>
      <c r="F52" s="473">
        <v>5600</v>
      </c>
      <c r="G52" s="471">
        <v>2</v>
      </c>
      <c r="H52" s="473">
        <v>1400</v>
      </c>
      <c r="I52" s="471">
        <v>2</v>
      </c>
      <c r="J52" s="473">
        <v>1400</v>
      </c>
      <c r="K52" s="471">
        <v>2</v>
      </c>
      <c r="L52" s="473">
        <v>1400</v>
      </c>
      <c r="M52" s="471">
        <v>2</v>
      </c>
      <c r="N52" s="473">
        <v>1400</v>
      </c>
    </row>
    <row r="53" spans="1:14" ht="12" customHeight="1">
      <c r="A53" s="468"/>
      <c r="B53" s="470" t="s">
        <v>990</v>
      </c>
      <c r="C53" s="471">
        <v>700</v>
      </c>
      <c r="D53" s="471">
        <v>8</v>
      </c>
      <c r="E53" s="472" t="s">
        <v>128</v>
      </c>
      <c r="F53" s="473">
        <v>5600</v>
      </c>
      <c r="G53" s="471">
        <v>2</v>
      </c>
      <c r="H53" s="473">
        <v>1400</v>
      </c>
      <c r="I53" s="471">
        <v>2</v>
      </c>
      <c r="J53" s="473">
        <v>1400</v>
      </c>
      <c r="K53" s="471">
        <v>2</v>
      </c>
      <c r="L53" s="473">
        <v>1400</v>
      </c>
      <c r="M53" s="471">
        <v>2</v>
      </c>
      <c r="N53" s="473">
        <v>1400</v>
      </c>
    </row>
    <row r="54" spans="1:14" ht="12" customHeight="1">
      <c r="A54" s="468"/>
      <c r="B54" s="470" t="s">
        <v>991</v>
      </c>
      <c r="C54" s="471">
        <v>550</v>
      </c>
      <c r="D54" s="471">
        <v>3</v>
      </c>
      <c r="E54" s="472" t="s">
        <v>133</v>
      </c>
      <c r="F54" s="473">
        <v>1650</v>
      </c>
      <c r="G54" s="471">
        <v>1</v>
      </c>
      <c r="H54" s="471">
        <v>550</v>
      </c>
      <c r="I54" s="471"/>
      <c r="J54" s="471"/>
      <c r="K54" s="471">
        <v>1</v>
      </c>
      <c r="L54" s="471">
        <v>550</v>
      </c>
      <c r="M54" s="471">
        <v>1</v>
      </c>
      <c r="N54" s="471">
        <v>550</v>
      </c>
    </row>
    <row r="55" spans="1:14" ht="12" customHeight="1">
      <c r="A55" s="468"/>
      <c r="B55" s="470" t="s">
        <v>992</v>
      </c>
      <c r="C55" s="471">
        <v>190</v>
      </c>
      <c r="D55" s="471">
        <v>6</v>
      </c>
      <c r="E55" s="474" t="s">
        <v>993</v>
      </c>
      <c r="F55" s="473">
        <v>1140</v>
      </c>
      <c r="G55" s="471">
        <v>2</v>
      </c>
      <c r="H55" s="471">
        <v>380</v>
      </c>
      <c r="I55" s="471"/>
      <c r="J55" s="471"/>
      <c r="K55" s="471">
        <v>2</v>
      </c>
      <c r="L55" s="471">
        <v>380</v>
      </c>
      <c r="M55" s="471">
        <v>2</v>
      </c>
      <c r="N55" s="471">
        <v>380</v>
      </c>
    </row>
    <row r="56" spans="1:14" ht="12" customHeight="1">
      <c r="A56" s="468"/>
      <c r="B56" s="470" t="s">
        <v>994</v>
      </c>
      <c r="C56" s="471">
        <v>60</v>
      </c>
      <c r="D56" s="471">
        <v>200</v>
      </c>
      <c r="E56" s="472" t="s">
        <v>128</v>
      </c>
      <c r="F56" s="473">
        <v>12000</v>
      </c>
      <c r="G56" s="471">
        <v>100</v>
      </c>
      <c r="H56" s="473">
        <v>6000</v>
      </c>
      <c r="I56" s="471"/>
      <c r="J56" s="471"/>
      <c r="K56" s="471">
        <v>100</v>
      </c>
      <c r="L56" s="473">
        <v>6000</v>
      </c>
      <c r="M56" s="471"/>
      <c r="N56" s="471"/>
    </row>
    <row r="57" spans="1:14" ht="12" customHeight="1">
      <c r="A57" s="468"/>
      <c r="B57" s="470" t="s">
        <v>995</v>
      </c>
      <c r="C57" s="471">
        <v>980</v>
      </c>
      <c r="D57" s="471">
        <v>3</v>
      </c>
      <c r="E57" s="472" t="s">
        <v>133</v>
      </c>
      <c r="F57" s="473">
        <v>2940</v>
      </c>
      <c r="G57" s="471">
        <v>1</v>
      </c>
      <c r="H57" s="471">
        <v>980</v>
      </c>
      <c r="I57" s="471"/>
      <c r="J57" s="471"/>
      <c r="K57" s="471">
        <v>1</v>
      </c>
      <c r="L57" s="471">
        <v>980</v>
      </c>
      <c r="M57" s="471">
        <v>1</v>
      </c>
      <c r="N57" s="471">
        <v>980</v>
      </c>
    </row>
    <row r="58" spans="1:14" ht="12" customHeight="1">
      <c r="A58" s="468"/>
      <c r="B58" s="470" t="s">
        <v>996</v>
      </c>
      <c r="C58" s="471">
        <v>980</v>
      </c>
      <c r="D58" s="471">
        <v>2</v>
      </c>
      <c r="E58" s="472" t="s">
        <v>133</v>
      </c>
      <c r="F58" s="473">
        <v>1960</v>
      </c>
      <c r="G58" s="471">
        <v>1</v>
      </c>
      <c r="H58" s="471">
        <v>980</v>
      </c>
      <c r="I58" s="471"/>
      <c r="J58" s="471"/>
      <c r="K58" s="471">
        <v>1</v>
      </c>
      <c r="L58" s="471">
        <v>980</v>
      </c>
      <c r="M58" s="471"/>
      <c r="N58" s="471"/>
    </row>
    <row r="59" spans="1:14" ht="12" customHeight="1">
      <c r="A59" s="468"/>
      <c r="B59" s="470" t="s">
        <v>997</v>
      </c>
      <c r="C59" s="471">
        <v>200</v>
      </c>
      <c r="D59" s="471">
        <v>8</v>
      </c>
      <c r="E59" s="472" t="s">
        <v>128</v>
      </c>
      <c r="F59" s="473">
        <v>1600</v>
      </c>
      <c r="G59" s="471">
        <v>2</v>
      </c>
      <c r="H59" s="471">
        <v>400</v>
      </c>
      <c r="I59" s="471">
        <v>2</v>
      </c>
      <c r="J59" s="471">
        <v>400</v>
      </c>
      <c r="K59" s="471">
        <v>2</v>
      </c>
      <c r="L59" s="471">
        <v>400</v>
      </c>
      <c r="M59" s="471">
        <v>2</v>
      </c>
      <c r="N59" s="471">
        <v>400</v>
      </c>
    </row>
    <row r="60" spans="1:14" ht="12" customHeight="1">
      <c r="A60" s="468"/>
      <c r="B60" s="470" t="s">
        <v>998</v>
      </c>
      <c r="C60" s="471">
        <v>250</v>
      </c>
      <c r="D60" s="471">
        <v>3</v>
      </c>
      <c r="E60" s="472" t="s">
        <v>128</v>
      </c>
      <c r="F60" s="471">
        <v>750</v>
      </c>
      <c r="G60" s="471">
        <v>1</v>
      </c>
      <c r="H60" s="471">
        <v>250</v>
      </c>
      <c r="I60" s="471">
        <v>1</v>
      </c>
      <c r="J60" s="471">
        <v>250</v>
      </c>
      <c r="K60" s="471">
        <v>1</v>
      </c>
      <c r="L60" s="471">
        <v>250</v>
      </c>
      <c r="M60" s="471"/>
      <c r="N60" s="471"/>
    </row>
    <row r="61" spans="1:14" ht="12" customHeight="1">
      <c r="A61" s="468"/>
      <c r="B61" s="470" t="s">
        <v>999</v>
      </c>
      <c r="C61" s="471" t="s">
        <v>1000</v>
      </c>
      <c r="D61" s="471">
        <v>6</v>
      </c>
      <c r="E61" s="472" t="s">
        <v>133</v>
      </c>
      <c r="F61" s="473">
        <v>7200</v>
      </c>
      <c r="G61" s="471">
        <v>2</v>
      </c>
      <c r="H61" s="473">
        <v>2400</v>
      </c>
      <c r="I61" s="471"/>
      <c r="J61" s="471"/>
      <c r="K61" s="471">
        <v>2</v>
      </c>
      <c r="L61" s="473">
        <v>2400</v>
      </c>
      <c r="M61" s="471">
        <v>2</v>
      </c>
      <c r="N61" s="473">
        <v>2400</v>
      </c>
    </row>
    <row r="62" spans="1:14" ht="12" customHeight="1">
      <c r="A62" s="468"/>
      <c r="B62" s="470" t="s">
        <v>1001</v>
      </c>
      <c r="C62" s="471" t="s">
        <v>1002</v>
      </c>
      <c r="D62" s="471">
        <v>360</v>
      </c>
      <c r="E62" s="472" t="s">
        <v>128</v>
      </c>
      <c r="F62" s="473">
        <v>198000</v>
      </c>
      <c r="G62" s="471">
        <v>90</v>
      </c>
      <c r="H62" s="484">
        <v>49500</v>
      </c>
      <c r="I62" s="471">
        <v>90</v>
      </c>
      <c r="J62" s="484">
        <v>49500</v>
      </c>
      <c r="K62" s="471">
        <v>90</v>
      </c>
      <c r="L62" s="484">
        <v>49500</v>
      </c>
      <c r="M62" s="471">
        <v>90</v>
      </c>
      <c r="N62" s="484">
        <v>49500</v>
      </c>
    </row>
    <row r="63" spans="1:14" ht="12" customHeight="1">
      <c r="A63" s="468"/>
      <c r="B63" s="470" t="s">
        <v>1003</v>
      </c>
      <c r="C63" s="471" t="s">
        <v>1004</v>
      </c>
      <c r="D63" s="471">
        <v>2</v>
      </c>
      <c r="E63" s="472" t="s">
        <v>133</v>
      </c>
      <c r="F63" s="471">
        <v>500</v>
      </c>
      <c r="G63" s="471">
        <v>1</v>
      </c>
      <c r="H63" s="471">
        <v>250</v>
      </c>
      <c r="I63" s="471"/>
      <c r="J63" s="471"/>
      <c r="K63" s="471">
        <v>1</v>
      </c>
      <c r="L63" s="471">
        <v>250</v>
      </c>
      <c r="M63" s="471"/>
      <c r="N63" s="471"/>
    </row>
    <row r="64" spans="1:14" ht="12" customHeight="1">
      <c r="A64" s="468"/>
      <c r="B64" s="470" t="s">
        <v>1005</v>
      </c>
      <c r="C64" s="471">
        <v>600</v>
      </c>
      <c r="D64" s="471">
        <v>2</v>
      </c>
      <c r="E64" s="472" t="s">
        <v>128</v>
      </c>
      <c r="F64" s="473">
        <v>1200</v>
      </c>
      <c r="G64" s="471">
        <v>1</v>
      </c>
      <c r="H64" s="471">
        <v>600</v>
      </c>
      <c r="I64" s="471"/>
      <c r="J64" s="471"/>
      <c r="K64" s="471">
        <v>1</v>
      </c>
      <c r="L64" s="471">
        <v>600</v>
      </c>
      <c r="M64" s="471"/>
      <c r="N64" s="471"/>
    </row>
    <row r="65" spans="1:14" ht="12" customHeight="1">
      <c r="A65" s="468"/>
      <c r="B65" s="470" t="s">
        <v>1006</v>
      </c>
      <c r="C65" s="471">
        <v>30</v>
      </c>
      <c r="D65" s="471">
        <v>60</v>
      </c>
      <c r="E65" s="472" t="s">
        <v>128</v>
      </c>
      <c r="F65" s="473">
        <v>1800</v>
      </c>
      <c r="G65" s="471">
        <v>30</v>
      </c>
      <c r="H65" s="473">
        <v>1800</v>
      </c>
      <c r="I65" s="471"/>
      <c r="J65" s="471"/>
      <c r="K65" s="471">
        <v>30</v>
      </c>
      <c r="L65" s="473">
        <v>1800</v>
      </c>
      <c r="M65" s="471"/>
      <c r="N65" s="471"/>
    </row>
    <row r="66" spans="1:14" ht="12" customHeight="1">
      <c r="A66" s="468"/>
      <c r="B66" s="470" t="s">
        <v>1007</v>
      </c>
      <c r="C66" s="471">
        <v>30</v>
      </c>
      <c r="D66" s="471">
        <v>60</v>
      </c>
      <c r="E66" s="472" t="s">
        <v>128</v>
      </c>
      <c r="F66" s="473">
        <v>1800</v>
      </c>
      <c r="G66" s="471">
        <v>30</v>
      </c>
      <c r="H66" s="473">
        <v>1800</v>
      </c>
      <c r="I66" s="471"/>
      <c r="J66" s="471"/>
      <c r="K66" s="471">
        <v>30</v>
      </c>
      <c r="L66" s="473">
        <v>1800</v>
      </c>
      <c r="M66" s="471"/>
      <c r="N66" s="471"/>
    </row>
    <row r="67" spans="1:14" ht="12" customHeight="1">
      <c r="A67" s="468"/>
      <c r="B67" s="470" t="s">
        <v>1008</v>
      </c>
      <c r="C67" s="471">
        <v>30</v>
      </c>
      <c r="D67" s="471">
        <v>100</v>
      </c>
      <c r="E67" s="472" t="s">
        <v>128</v>
      </c>
      <c r="F67" s="473">
        <v>3000</v>
      </c>
      <c r="G67" s="471">
        <v>50</v>
      </c>
      <c r="H67" s="473">
        <v>1500</v>
      </c>
      <c r="I67" s="471"/>
      <c r="J67" s="471"/>
      <c r="K67" s="471">
        <v>50</v>
      </c>
      <c r="L67" s="473">
        <v>1500</v>
      </c>
      <c r="M67" s="471"/>
      <c r="N67" s="471"/>
    </row>
    <row r="68" spans="1:14" ht="12" customHeight="1">
      <c r="A68" s="468"/>
      <c r="B68" s="470" t="s">
        <v>1009</v>
      </c>
      <c r="C68" s="471">
        <v>30</v>
      </c>
      <c r="D68" s="471">
        <v>60</v>
      </c>
      <c r="E68" s="472" t="s">
        <v>128</v>
      </c>
      <c r="F68" s="473">
        <v>1800</v>
      </c>
      <c r="G68" s="471">
        <v>30</v>
      </c>
      <c r="H68" s="471">
        <v>900</v>
      </c>
      <c r="I68" s="471"/>
      <c r="J68" s="471"/>
      <c r="K68" s="471">
        <v>30</v>
      </c>
      <c r="L68" s="471">
        <v>900</v>
      </c>
      <c r="M68" s="471"/>
      <c r="N68" s="471"/>
    </row>
    <row r="69" spans="1:14" ht="12" customHeight="1">
      <c r="A69" s="468"/>
      <c r="B69" s="470" t="s">
        <v>1010</v>
      </c>
      <c r="C69" s="471">
        <v>30</v>
      </c>
      <c r="D69" s="471">
        <v>60</v>
      </c>
      <c r="E69" s="472" t="s">
        <v>128</v>
      </c>
      <c r="F69" s="473">
        <v>1800</v>
      </c>
      <c r="G69" s="471">
        <v>30</v>
      </c>
      <c r="H69" s="471">
        <v>900</v>
      </c>
      <c r="I69" s="471"/>
      <c r="J69" s="471"/>
      <c r="K69" s="471">
        <v>30</v>
      </c>
      <c r="L69" s="471">
        <v>900</v>
      </c>
      <c r="M69" s="471"/>
      <c r="N69" s="471"/>
    </row>
    <row r="70" spans="1:14" ht="12" customHeight="1">
      <c r="A70" s="468"/>
      <c r="B70" s="470" t="s">
        <v>1011</v>
      </c>
      <c r="C70" s="471">
        <v>30</v>
      </c>
      <c r="D70" s="471">
        <v>100</v>
      </c>
      <c r="E70" s="472" t="s">
        <v>128</v>
      </c>
      <c r="F70" s="473">
        <v>3000</v>
      </c>
      <c r="G70" s="471">
        <v>50</v>
      </c>
      <c r="H70" s="473">
        <v>1500</v>
      </c>
      <c r="I70" s="471"/>
      <c r="J70" s="471"/>
      <c r="K70" s="471">
        <v>50</v>
      </c>
      <c r="L70" s="473">
        <v>1500</v>
      </c>
      <c r="M70" s="471"/>
      <c r="N70" s="471"/>
    </row>
    <row r="71" spans="1:14" ht="12" customHeight="1">
      <c r="A71" s="468"/>
      <c r="B71" s="470" t="s">
        <v>1012</v>
      </c>
      <c r="C71" s="471">
        <v>30</v>
      </c>
      <c r="D71" s="471">
        <v>10</v>
      </c>
      <c r="E71" s="472" t="s">
        <v>128</v>
      </c>
      <c r="F71" s="471">
        <v>300</v>
      </c>
      <c r="G71" s="471">
        <v>5</v>
      </c>
      <c r="H71" s="471">
        <v>150</v>
      </c>
      <c r="I71" s="471"/>
      <c r="J71" s="471"/>
      <c r="K71" s="471">
        <v>5</v>
      </c>
      <c r="L71" s="471">
        <v>150</v>
      </c>
      <c r="M71" s="471"/>
      <c r="N71" s="471"/>
    </row>
    <row r="72" spans="1:14" ht="12" customHeight="1">
      <c r="A72" s="468"/>
      <c r="B72" s="470" t="s">
        <v>1013</v>
      </c>
      <c r="C72" s="471" t="s">
        <v>985</v>
      </c>
      <c r="D72" s="471">
        <v>1</v>
      </c>
      <c r="E72" s="472" t="s">
        <v>191</v>
      </c>
      <c r="F72" s="471">
        <v>900</v>
      </c>
      <c r="G72" s="471">
        <v>1</v>
      </c>
      <c r="H72" s="471">
        <v>900</v>
      </c>
      <c r="I72" s="471"/>
      <c r="J72" s="471"/>
      <c r="K72" s="471"/>
      <c r="L72" s="471"/>
      <c r="M72" s="471"/>
      <c r="N72" s="471"/>
    </row>
    <row r="73" spans="1:14" ht="12" customHeight="1">
      <c r="A73" s="468"/>
      <c r="B73" s="470" t="s">
        <v>1014</v>
      </c>
      <c r="C73" s="471" t="s">
        <v>975</v>
      </c>
      <c r="D73" s="471">
        <v>1</v>
      </c>
      <c r="E73" s="472" t="s">
        <v>191</v>
      </c>
      <c r="F73" s="471">
        <v>800</v>
      </c>
      <c r="G73" s="471">
        <v>1</v>
      </c>
      <c r="H73" s="471">
        <v>800</v>
      </c>
      <c r="I73" s="471"/>
      <c r="J73" s="471"/>
      <c r="K73" s="471"/>
      <c r="L73" s="471"/>
      <c r="M73" s="471"/>
      <c r="N73" s="471"/>
    </row>
    <row r="74" spans="1:14" ht="12" customHeight="1">
      <c r="A74" s="468"/>
      <c r="B74" s="470" t="s">
        <v>1015</v>
      </c>
      <c r="C74" s="471" t="s">
        <v>1016</v>
      </c>
      <c r="D74" s="471">
        <v>2</v>
      </c>
      <c r="E74" s="472" t="s">
        <v>128</v>
      </c>
      <c r="F74" s="471" t="s">
        <v>1017</v>
      </c>
      <c r="G74" s="471">
        <v>1</v>
      </c>
      <c r="H74" s="471">
        <v>700</v>
      </c>
      <c r="I74" s="471"/>
      <c r="J74" s="471"/>
      <c r="K74" s="471">
        <v>1</v>
      </c>
      <c r="L74" s="471">
        <v>700</v>
      </c>
      <c r="M74" s="471"/>
      <c r="N74" s="471"/>
    </row>
    <row r="75" spans="1:14" ht="12" customHeight="1">
      <c r="A75" s="468"/>
      <c r="B75" s="470" t="s">
        <v>1018</v>
      </c>
      <c r="C75" s="471" t="s">
        <v>1016</v>
      </c>
      <c r="D75" s="471">
        <v>2</v>
      </c>
      <c r="E75" s="472" t="s">
        <v>128</v>
      </c>
      <c r="F75" s="473">
        <v>1400</v>
      </c>
      <c r="G75" s="471">
        <v>1</v>
      </c>
      <c r="H75" s="471">
        <v>700</v>
      </c>
      <c r="I75" s="471"/>
      <c r="J75" s="471"/>
      <c r="K75" s="471">
        <v>1</v>
      </c>
      <c r="L75" s="471">
        <v>700</v>
      </c>
      <c r="M75" s="471"/>
      <c r="N75" s="471"/>
    </row>
    <row r="76" spans="1:14" ht="12" customHeight="1">
      <c r="A76" s="468"/>
      <c r="B76" s="470" t="s">
        <v>1019</v>
      </c>
      <c r="C76" s="471" t="s">
        <v>1020</v>
      </c>
      <c r="D76" s="471">
        <v>2</v>
      </c>
      <c r="E76" s="472" t="s">
        <v>128</v>
      </c>
      <c r="F76" s="473">
        <v>1200</v>
      </c>
      <c r="G76" s="471">
        <v>1</v>
      </c>
      <c r="H76" s="471">
        <v>600</v>
      </c>
      <c r="I76" s="471"/>
      <c r="J76" s="471"/>
      <c r="K76" s="471">
        <v>1</v>
      </c>
      <c r="L76" s="471">
        <v>600</v>
      </c>
      <c r="M76" s="471"/>
      <c r="N76" s="471"/>
    </row>
    <row r="77" spans="1:14" ht="12" customHeight="1">
      <c r="A77" s="468"/>
      <c r="B77" s="470" t="s">
        <v>1021</v>
      </c>
      <c r="C77" s="471">
        <v>0.5</v>
      </c>
      <c r="D77" s="485">
        <v>6000</v>
      </c>
      <c r="E77" s="472" t="s">
        <v>128</v>
      </c>
      <c r="F77" s="473">
        <v>3000</v>
      </c>
      <c r="G77" s="484">
        <v>3000</v>
      </c>
      <c r="H77" s="473">
        <v>1500</v>
      </c>
      <c r="I77" s="471"/>
      <c r="J77" s="471"/>
      <c r="K77" s="484">
        <v>3000</v>
      </c>
      <c r="L77" s="473">
        <v>1500</v>
      </c>
      <c r="M77" s="471"/>
      <c r="N77" s="471"/>
    </row>
    <row r="78" spans="1:14" ht="12" customHeight="1">
      <c r="A78" s="468"/>
      <c r="B78" s="470" t="s">
        <v>1022</v>
      </c>
      <c r="C78" s="471">
        <v>0.5</v>
      </c>
      <c r="D78" s="485">
        <v>6000</v>
      </c>
      <c r="E78" s="472" t="s">
        <v>128</v>
      </c>
      <c r="F78" s="473">
        <v>3000</v>
      </c>
      <c r="G78" s="484">
        <v>3000</v>
      </c>
      <c r="H78" s="473">
        <v>1500</v>
      </c>
      <c r="I78" s="471"/>
      <c r="J78" s="471"/>
      <c r="K78" s="484">
        <v>3000</v>
      </c>
      <c r="L78" s="473">
        <v>1500</v>
      </c>
      <c r="M78" s="471"/>
      <c r="N78" s="471"/>
    </row>
    <row r="79" spans="1:14" ht="12" customHeight="1">
      <c r="A79" s="468"/>
      <c r="B79" s="470" t="s">
        <v>1023</v>
      </c>
      <c r="C79" s="471">
        <v>0.5</v>
      </c>
      <c r="D79" s="485">
        <v>6000</v>
      </c>
      <c r="E79" s="472" t="s">
        <v>128</v>
      </c>
      <c r="F79" s="473">
        <v>3000</v>
      </c>
      <c r="G79" s="484">
        <v>3000</v>
      </c>
      <c r="H79" s="473">
        <v>1500</v>
      </c>
      <c r="I79" s="471"/>
      <c r="J79" s="471"/>
      <c r="K79" s="484">
        <v>3000</v>
      </c>
      <c r="L79" s="473">
        <v>1500</v>
      </c>
      <c r="M79" s="471"/>
      <c r="N79" s="471"/>
    </row>
    <row r="80" spans="1:14" ht="12" customHeight="1">
      <c r="A80" s="468"/>
      <c r="B80" s="470" t="s">
        <v>1024</v>
      </c>
      <c r="C80" s="471" t="s">
        <v>1025</v>
      </c>
      <c r="D80" s="471">
        <v>2</v>
      </c>
      <c r="E80" s="472" t="s">
        <v>128</v>
      </c>
      <c r="F80" s="471">
        <v>400</v>
      </c>
      <c r="G80" s="471">
        <v>1</v>
      </c>
      <c r="H80" s="471">
        <v>200</v>
      </c>
      <c r="I80" s="471"/>
      <c r="J80" s="471"/>
      <c r="K80" s="471">
        <v>1</v>
      </c>
      <c r="L80" s="471">
        <v>200</v>
      </c>
      <c r="M80" s="471"/>
      <c r="N80" s="471"/>
    </row>
    <row r="81" spans="1:21" ht="12" customHeight="1">
      <c r="A81" s="468"/>
      <c r="B81" s="470" t="s">
        <v>1026</v>
      </c>
      <c r="C81" s="471" t="s">
        <v>1025</v>
      </c>
      <c r="D81" s="471">
        <v>6</v>
      </c>
      <c r="E81" s="472" t="s">
        <v>128</v>
      </c>
      <c r="F81" s="473">
        <v>1200</v>
      </c>
      <c r="G81" s="471">
        <v>2</v>
      </c>
      <c r="H81" s="471">
        <v>400</v>
      </c>
      <c r="I81" s="471"/>
      <c r="J81" s="471"/>
      <c r="K81" s="471">
        <v>2</v>
      </c>
      <c r="L81" s="471">
        <v>400</v>
      </c>
      <c r="M81" s="471">
        <v>2</v>
      </c>
      <c r="N81" s="471">
        <v>400</v>
      </c>
    </row>
    <row r="82" spans="1:21" ht="12" customHeight="1">
      <c r="A82" s="468"/>
      <c r="B82" s="470" t="s">
        <v>1027</v>
      </c>
      <c r="C82" s="473">
        <v>1100</v>
      </c>
      <c r="D82" s="471">
        <v>4</v>
      </c>
      <c r="E82" s="474" t="s">
        <v>993</v>
      </c>
      <c r="F82" s="473">
        <v>4400</v>
      </c>
      <c r="G82" s="471">
        <v>1</v>
      </c>
      <c r="H82" s="473">
        <v>1100</v>
      </c>
      <c r="I82" s="471">
        <v>1</v>
      </c>
      <c r="J82" s="473">
        <v>1100</v>
      </c>
      <c r="K82" s="471">
        <v>1</v>
      </c>
      <c r="L82" s="473">
        <v>1100</v>
      </c>
      <c r="M82" s="471">
        <v>1</v>
      </c>
      <c r="N82" s="473">
        <v>1100</v>
      </c>
    </row>
    <row r="83" spans="1:21" ht="12" customHeight="1">
      <c r="A83" s="468"/>
      <c r="B83" s="470" t="s">
        <v>1028</v>
      </c>
      <c r="C83" s="471">
        <v>190</v>
      </c>
      <c r="D83" s="471">
        <v>4</v>
      </c>
      <c r="E83" s="474" t="s">
        <v>993</v>
      </c>
      <c r="F83" s="471">
        <v>760</v>
      </c>
      <c r="G83" s="471">
        <v>1</v>
      </c>
      <c r="H83" s="471">
        <v>190</v>
      </c>
      <c r="I83" s="471">
        <v>1</v>
      </c>
      <c r="J83" s="471">
        <v>190</v>
      </c>
      <c r="K83" s="471">
        <v>1</v>
      </c>
      <c r="L83" s="471">
        <v>190</v>
      </c>
      <c r="M83" s="471">
        <v>1</v>
      </c>
      <c r="N83" s="471">
        <v>190</v>
      </c>
    </row>
    <row r="84" spans="1:21" ht="12" customHeight="1">
      <c r="A84" s="468"/>
      <c r="B84" s="470" t="s">
        <v>1029</v>
      </c>
      <c r="C84" s="473">
        <v>6880</v>
      </c>
      <c r="D84" s="471">
        <v>6</v>
      </c>
      <c r="E84" s="472" t="s">
        <v>1030</v>
      </c>
      <c r="F84" s="473">
        <v>41280</v>
      </c>
      <c r="G84" s="471">
        <v>2</v>
      </c>
      <c r="H84" s="473">
        <v>13760</v>
      </c>
      <c r="I84" s="471">
        <v>2</v>
      </c>
      <c r="J84" s="473">
        <v>13760</v>
      </c>
      <c r="K84" s="471">
        <v>2</v>
      </c>
      <c r="L84" s="473">
        <v>13760</v>
      </c>
      <c r="M84" s="471"/>
      <c r="N84" s="471"/>
    </row>
    <row r="85" spans="1:21" ht="12" customHeight="1">
      <c r="A85" s="468"/>
      <c r="B85" s="470" t="s">
        <v>1031</v>
      </c>
      <c r="C85" s="473">
        <v>6826</v>
      </c>
      <c r="D85" s="471">
        <v>6</v>
      </c>
      <c r="E85" s="472" t="s">
        <v>1030</v>
      </c>
      <c r="F85" s="473">
        <v>40956</v>
      </c>
      <c r="G85" s="471">
        <v>2</v>
      </c>
      <c r="H85" s="473">
        <v>13652</v>
      </c>
      <c r="I85" s="471">
        <v>2</v>
      </c>
      <c r="J85" s="473">
        <v>13652</v>
      </c>
      <c r="K85" s="471">
        <v>2</v>
      </c>
      <c r="L85" s="473">
        <v>13652</v>
      </c>
      <c r="M85" s="471"/>
      <c r="N85" s="471"/>
    </row>
    <row r="86" spans="1:21" ht="12" customHeight="1">
      <c r="A86" s="468"/>
      <c r="B86" s="470" t="s">
        <v>1032</v>
      </c>
      <c r="C86" s="473">
        <v>6568</v>
      </c>
      <c r="D86" s="471">
        <v>6</v>
      </c>
      <c r="E86" s="472" t="s">
        <v>1030</v>
      </c>
      <c r="F86" s="473">
        <v>39408</v>
      </c>
      <c r="G86" s="471">
        <v>2</v>
      </c>
      <c r="H86" s="473">
        <v>13136</v>
      </c>
      <c r="I86" s="471">
        <v>2</v>
      </c>
      <c r="J86" s="473">
        <v>13136</v>
      </c>
      <c r="K86" s="471">
        <v>2</v>
      </c>
      <c r="L86" s="473">
        <v>13136</v>
      </c>
      <c r="M86" s="471"/>
      <c r="N86" s="471"/>
    </row>
    <row r="87" spans="1:21" ht="12" customHeight="1">
      <c r="A87" s="468"/>
      <c r="B87" s="470" t="s">
        <v>1033</v>
      </c>
      <c r="C87" s="473">
        <v>4318</v>
      </c>
      <c r="D87" s="471">
        <v>5</v>
      </c>
      <c r="E87" s="472" t="s">
        <v>1030</v>
      </c>
      <c r="F87" s="473">
        <v>21590</v>
      </c>
      <c r="G87" s="471">
        <v>2</v>
      </c>
      <c r="H87" s="473">
        <v>8636</v>
      </c>
      <c r="I87" s="471">
        <v>2</v>
      </c>
      <c r="J87" s="473">
        <v>8636</v>
      </c>
      <c r="K87" s="471">
        <v>1</v>
      </c>
      <c r="L87" s="473">
        <v>4318</v>
      </c>
      <c r="M87" s="471"/>
      <c r="N87" s="471"/>
    </row>
    <row r="88" spans="1:21" ht="12" customHeight="1">
      <c r="A88" s="468"/>
      <c r="B88" s="470" t="s">
        <v>1034</v>
      </c>
      <c r="C88" s="473">
        <v>4130</v>
      </c>
      <c r="D88" s="471">
        <v>6</v>
      </c>
      <c r="E88" s="472" t="s">
        <v>1030</v>
      </c>
      <c r="F88" s="473">
        <v>24780</v>
      </c>
      <c r="G88" s="471">
        <v>2</v>
      </c>
      <c r="H88" s="473">
        <v>8260</v>
      </c>
      <c r="I88" s="471">
        <v>2</v>
      </c>
      <c r="J88" s="473">
        <v>8260</v>
      </c>
      <c r="K88" s="471">
        <v>2</v>
      </c>
      <c r="L88" s="473">
        <v>8260</v>
      </c>
      <c r="M88" s="471"/>
      <c r="N88" s="471"/>
    </row>
    <row r="89" spans="1:21" ht="12" customHeight="1">
      <c r="A89" s="468"/>
      <c r="B89" s="470" t="s">
        <v>1035</v>
      </c>
      <c r="C89" s="473">
        <v>8943</v>
      </c>
      <c r="D89" s="471">
        <v>6</v>
      </c>
      <c r="E89" s="472" t="s">
        <v>1030</v>
      </c>
      <c r="F89" s="473">
        <v>53658</v>
      </c>
      <c r="G89" s="471">
        <v>2</v>
      </c>
      <c r="H89" s="473">
        <v>17886.599999999999</v>
      </c>
      <c r="I89" s="471">
        <v>2</v>
      </c>
      <c r="J89" s="473">
        <v>17886.599999999999</v>
      </c>
      <c r="K89" s="471">
        <v>2</v>
      </c>
      <c r="L89" s="473">
        <v>17886.599999999999</v>
      </c>
      <c r="M89" s="471"/>
      <c r="N89" s="471"/>
    </row>
    <row r="90" spans="1:21" ht="12" customHeight="1">
      <c r="A90" s="468"/>
      <c r="B90" s="470" t="s">
        <v>1036</v>
      </c>
      <c r="C90" s="473">
        <v>5835</v>
      </c>
      <c r="D90" s="471">
        <v>3</v>
      </c>
      <c r="E90" s="472" t="s">
        <v>1030</v>
      </c>
      <c r="F90" s="473">
        <v>17505</v>
      </c>
      <c r="G90" s="471">
        <v>1</v>
      </c>
      <c r="H90" s="473">
        <v>5835</v>
      </c>
      <c r="I90" s="471">
        <v>1</v>
      </c>
      <c r="J90" s="473">
        <v>5835</v>
      </c>
      <c r="K90" s="471">
        <v>1</v>
      </c>
      <c r="L90" s="473">
        <v>5835</v>
      </c>
      <c r="M90" s="471"/>
      <c r="N90" s="471"/>
    </row>
    <row r="91" spans="1:21" ht="12" customHeight="1">
      <c r="A91" s="468"/>
      <c r="B91" s="470" t="s">
        <v>1037</v>
      </c>
      <c r="C91" s="473">
        <v>4400</v>
      </c>
      <c r="D91" s="471">
        <v>2</v>
      </c>
      <c r="E91" s="472" t="s">
        <v>1030</v>
      </c>
      <c r="F91" s="473">
        <v>8800</v>
      </c>
      <c r="G91" s="471">
        <v>1</v>
      </c>
      <c r="H91" s="473">
        <v>4400</v>
      </c>
      <c r="I91" s="471"/>
      <c r="J91" s="471"/>
      <c r="K91" s="471">
        <v>1</v>
      </c>
      <c r="L91" s="473">
        <v>4400</v>
      </c>
      <c r="M91" s="471"/>
      <c r="N91" s="471"/>
    </row>
    <row r="92" spans="1:21" ht="12" customHeight="1">
      <c r="A92" s="468"/>
      <c r="B92" s="470" t="s">
        <v>1038</v>
      </c>
      <c r="C92" s="473">
        <v>4400</v>
      </c>
      <c r="D92" s="471">
        <v>3</v>
      </c>
      <c r="E92" s="472" t="s">
        <v>1030</v>
      </c>
      <c r="F92" s="473">
        <v>13200</v>
      </c>
      <c r="G92" s="471">
        <v>1</v>
      </c>
      <c r="H92" s="473">
        <v>4400</v>
      </c>
      <c r="I92" s="471">
        <v>1</v>
      </c>
      <c r="J92" s="473">
        <v>4400</v>
      </c>
      <c r="K92" s="471">
        <v>1</v>
      </c>
      <c r="L92" s="473">
        <v>4400</v>
      </c>
      <c r="M92" s="471"/>
      <c r="N92" s="471"/>
    </row>
    <row r="93" spans="1:21" ht="12" customHeight="1">
      <c r="A93" s="468"/>
      <c r="B93" s="470" t="s">
        <v>1039</v>
      </c>
      <c r="C93" s="471" t="s">
        <v>1040</v>
      </c>
      <c r="D93" s="471">
        <v>2</v>
      </c>
      <c r="E93" s="472" t="s">
        <v>1030</v>
      </c>
      <c r="F93" s="473">
        <v>6000</v>
      </c>
      <c r="G93" s="471">
        <v>1</v>
      </c>
      <c r="H93" s="473">
        <v>3000</v>
      </c>
      <c r="I93" s="471">
        <v>1</v>
      </c>
      <c r="J93" s="473">
        <v>3000</v>
      </c>
      <c r="K93" s="471"/>
      <c r="L93" s="471"/>
      <c r="M93" s="471"/>
      <c r="N93" s="471"/>
    </row>
    <row r="94" spans="1:21" ht="12" customHeight="1">
      <c r="A94" s="468"/>
      <c r="B94" s="470" t="s">
        <v>1041</v>
      </c>
      <c r="C94" s="471" t="s">
        <v>1042</v>
      </c>
      <c r="D94" s="471">
        <v>2</v>
      </c>
      <c r="E94" s="472" t="s">
        <v>1030</v>
      </c>
      <c r="F94" s="473">
        <v>8000</v>
      </c>
      <c r="G94" s="471">
        <v>1</v>
      </c>
      <c r="H94" s="471" t="s">
        <v>1042</v>
      </c>
      <c r="I94" s="471">
        <v>1</v>
      </c>
      <c r="J94" s="471" t="s">
        <v>1042</v>
      </c>
      <c r="K94" s="471"/>
      <c r="L94" s="471"/>
      <c r="M94" s="471"/>
      <c r="N94" s="471"/>
      <c r="U94" s="486"/>
    </row>
    <row r="95" spans="1:21" s="478" customFormat="1" ht="12" customHeight="1">
      <c r="A95" s="468"/>
      <c r="B95" s="469" t="s">
        <v>1043</v>
      </c>
      <c r="C95" s="468"/>
      <c r="D95" s="468"/>
      <c r="E95" s="469"/>
      <c r="F95" s="477">
        <f>SUM(F50:F94)</f>
        <v>561777</v>
      </c>
      <c r="G95" s="468"/>
      <c r="H95" s="468"/>
      <c r="I95" s="468"/>
      <c r="J95" s="468"/>
      <c r="K95" s="468"/>
      <c r="L95" s="468"/>
      <c r="M95" s="468"/>
      <c r="N95" s="468"/>
      <c r="U95" s="486"/>
    </row>
    <row r="96" spans="1:21" s="478" customFormat="1" ht="12" customHeight="1">
      <c r="A96" s="479"/>
      <c r="B96" s="480"/>
      <c r="C96" s="481"/>
      <c r="D96" s="481"/>
      <c r="E96" s="482"/>
      <c r="F96" s="483"/>
      <c r="G96" s="481"/>
      <c r="H96" s="481"/>
      <c r="I96" s="481"/>
      <c r="J96" s="481"/>
      <c r="K96" s="481"/>
      <c r="L96" s="481"/>
      <c r="M96" s="481"/>
      <c r="N96" s="481"/>
      <c r="U96" s="486"/>
    </row>
    <row r="97" spans="1:23" s="478" customFormat="1" ht="12" customHeight="1">
      <c r="A97" s="479"/>
      <c r="B97" s="480"/>
      <c r="C97" s="481"/>
      <c r="D97" s="481"/>
      <c r="E97" s="482"/>
      <c r="F97" s="483"/>
      <c r="G97" s="481"/>
      <c r="H97" s="481"/>
      <c r="I97" s="481"/>
      <c r="J97" s="481"/>
      <c r="K97" s="481"/>
      <c r="L97" s="481"/>
      <c r="M97" s="481"/>
      <c r="N97" s="481"/>
      <c r="U97" s="486"/>
      <c r="W97" s="487"/>
    </row>
    <row r="98" spans="1:23" s="478" customFormat="1" ht="12" customHeight="1">
      <c r="A98" s="479"/>
      <c r="B98" s="480"/>
      <c r="C98" s="481"/>
      <c r="D98" s="481"/>
      <c r="E98" s="482"/>
      <c r="F98" s="483"/>
      <c r="G98" s="481"/>
      <c r="H98" s="481"/>
      <c r="I98" s="481"/>
      <c r="J98" s="481"/>
      <c r="K98" s="481"/>
      <c r="L98" s="481"/>
      <c r="M98" s="481"/>
      <c r="N98" s="481"/>
      <c r="U98" s="486"/>
      <c r="W98" s="487"/>
    </row>
    <row r="99" spans="1:23" ht="12" customHeight="1">
      <c r="A99" s="468"/>
      <c r="B99" s="470" t="s">
        <v>1044</v>
      </c>
      <c r="C99" s="473">
        <v>2863</v>
      </c>
      <c r="D99" s="471">
        <v>2</v>
      </c>
      <c r="E99" s="472" t="s">
        <v>1030</v>
      </c>
      <c r="F99" s="473">
        <v>5726</v>
      </c>
      <c r="G99" s="471">
        <v>1</v>
      </c>
      <c r="H99" s="473">
        <v>2863</v>
      </c>
      <c r="I99" s="471">
        <v>1</v>
      </c>
      <c r="J99" s="473">
        <v>2863</v>
      </c>
      <c r="K99" s="471"/>
      <c r="L99" s="471"/>
      <c r="M99" s="471"/>
      <c r="N99" s="471"/>
      <c r="U99" s="488"/>
      <c r="W99" s="487"/>
    </row>
    <row r="100" spans="1:23" ht="12" customHeight="1">
      <c r="A100" s="468"/>
      <c r="B100" s="470" t="s">
        <v>1045</v>
      </c>
      <c r="C100" s="471" t="s">
        <v>1046</v>
      </c>
      <c r="D100" s="471">
        <v>2</v>
      </c>
      <c r="E100" s="472" t="s">
        <v>1030</v>
      </c>
      <c r="F100" s="473">
        <v>3000</v>
      </c>
      <c r="G100" s="471">
        <v>1</v>
      </c>
      <c r="H100" s="471" t="s">
        <v>1046</v>
      </c>
      <c r="I100" s="471">
        <v>1</v>
      </c>
      <c r="J100" s="471" t="s">
        <v>1046</v>
      </c>
      <c r="K100" s="471"/>
      <c r="L100" s="471"/>
      <c r="M100" s="471"/>
      <c r="N100" s="471"/>
    </row>
    <row r="101" spans="1:23" ht="12" customHeight="1">
      <c r="A101" s="468"/>
      <c r="B101" s="470" t="s">
        <v>1047</v>
      </c>
      <c r="C101" s="471" t="s">
        <v>1048</v>
      </c>
      <c r="D101" s="471">
        <v>100</v>
      </c>
      <c r="E101" s="472" t="s">
        <v>128</v>
      </c>
      <c r="F101" s="473">
        <v>8000</v>
      </c>
      <c r="G101" s="471">
        <v>50</v>
      </c>
      <c r="H101" s="473">
        <v>4000</v>
      </c>
      <c r="I101" s="471">
        <v>50</v>
      </c>
      <c r="J101" s="473">
        <v>4000</v>
      </c>
      <c r="K101" s="471"/>
      <c r="L101" s="471"/>
      <c r="M101" s="471"/>
      <c r="N101" s="471"/>
    </row>
    <row r="102" spans="1:23" ht="12" customHeight="1">
      <c r="A102" s="468"/>
      <c r="B102" s="470" t="s">
        <v>1049</v>
      </c>
      <c r="C102" s="471" t="s">
        <v>1048</v>
      </c>
      <c r="D102" s="471">
        <v>100</v>
      </c>
      <c r="E102" s="472" t="s">
        <v>128</v>
      </c>
      <c r="F102" s="473">
        <v>8000</v>
      </c>
      <c r="G102" s="471">
        <v>50</v>
      </c>
      <c r="H102" s="473">
        <v>4000</v>
      </c>
      <c r="I102" s="471"/>
      <c r="J102" s="473">
        <v>4000</v>
      </c>
      <c r="K102" s="471"/>
      <c r="L102" s="471"/>
      <c r="M102" s="471"/>
      <c r="N102" s="471"/>
    </row>
    <row r="103" spans="1:23" ht="12" customHeight="1">
      <c r="A103" s="468"/>
      <c r="B103" s="470" t="s">
        <v>1050</v>
      </c>
      <c r="C103" s="471" t="s">
        <v>1051</v>
      </c>
      <c r="D103" s="471">
        <v>100</v>
      </c>
      <c r="E103" s="472" t="s">
        <v>128</v>
      </c>
      <c r="F103" s="473">
        <v>5000</v>
      </c>
      <c r="G103" s="471">
        <v>50</v>
      </c>
      <c r="H103" s="473">
        <v>5000</v>
      </c>
      <c r="I103" s="471">
        <v>50</v>
      </c>
      <c r="J103" s="473">
        <v>5000</v>
      </c>
      <c r="K103" s="471"/>
      <c r="L103" s="471"/>
      <c r="M103" s="471"/>
      <c r="N103" s="471"/>
    </row>
    <row r="104" spans="1:23" ht="12" customHeight="1">
      <c r="A104" s="468"/>
      <c r="B104" s="470" t="s">
        <v>1052</v>
      </c>
      <c r="C104" s="471" t="s">
        <v>1053</v>
      </c>
      <c r="D104" s="471">
        <v>2</v>
      </c>
      <c r="E104" s="472" t="s">
        <v>171</v>
      </c>
      <c r="F104" s="471">
        <v>800</v>
      </c>
      <c r="G104" s="471">
        <v>1</v>
      </c>
      <c r="H104" s="471">
        <v>400</v>
      </c>
      <c r="I104" s="471">
        <v>1</v>
      </c>
      <c r="J104" s="471">
        <v>400</v>
      </c>
      <c r="K104" s="471"/>
      <c r="L104" s="471"/>
      <c r="M104" s="471"/>
      <c r="N104" s="471"/>
    </row>
    <row r="105" spans="1:23" ht="12" customHeight="1">
      <c r="A105" s="468"/>
      <c r="B105" s="470" t="s">
        <v>1054</v>
      </c>
      <c r="C105" s="471" t="s">
        <v>1051</v>
      </c>
      <c r="D105" s="471">
        <v>100</v>
      </c>
      <c r="E105" s="472" t="s">
        <v>128</v>
      </c>
      <c r="F105" s="473">
        <v>5000</v>
      </c>
      <c r="G105" s="471">
        <v>50</v>
      </c>
      <c r="H105" s="473">
        <v>2500</v>
      </c>
      <c r="I105" s="471">
        <v>50</v>
      </c>
      <c r="J105" s="473">
        <v>2500</v>
      </c>
      <c r="K105" s="471"/>
      <c r="L105" s="471"/>
      <c r="M105" s="471"/>
      <c r="N105" s="471"/>
    </row>
    <row r="106" spans="1:23" ht="12" customHeight="1">
      <c r="A106" s="468"/>
      <c r="B106" s="470" t="s">
        <v>1055</v>
      </c>
      <c r="C106" s="471" t="s">
        <v>1056</v>
      </c>
      <c r="D106" s="471">
        <v>6</v>
      </c>
      <c r="E106" s="472" t="s">
        <v>1030</v>
      </c>
      <c r="F106" s="473">
        <v>12000</v>
      </c>
      <c r="G106" s="471">
        <v>3</v>
      </c>
      <c r="H106" s="473">
        <v>6000</v>
      </c>
      <c r="I106" s="471">
        <v>3</v>
      </c>
      <c r="J106" s="473">
        <v>6000</v>
      </c>
      <c r="K106" s="471"/>
      <c r="L106" s="471"/>
      <c r="M106" s="471"/>
      <c r="N106" s="471"/>
    </row>
    <row r="107" spans="1:23" ht="12" customHeight="1">
      <c r="A107" s="468"/>
      <c r="B107" s="470" t="s">
        <v>1057</v>
      </c>
      <c r="C107" s="471" t="s">
        <v>1056</v>
      </c>
      <c r="D107" s="471">
        <v>6</v>
      </c>
      <c r="E107" s="472" t="s">
        <v>1030</v>
      </c>
      <c r="F107" s="473">
        <v>12000</v>
      </c>
      <c r="G107" s="471">
        <v>3</v>
      </c>
      <c r="H107" s="473">
        <v>6000</v>
      </c>
      <c r="I107" s="471">
        <v>3</v>
      </c>
      <c r="J107" s="473">
        <v>6000</v>
      </c>
      <c r="K107" s="471"/>
      <c r="L107" s="471"/>
      <c r="M107" s="471"/>
      <c r="N107" s="471"/>
    </row>
    <row r="108" spans="1:23" ht="12" customHeight="1">
      <c r="A108" s="468"/>
      <c r="B108" s="470" t="s">
        <v>1058</v>
      </c>
      <c r="C108" s="471"/>
      <c r="D108" s="471">
        <v>0</v>
      </c>
      <c r="E108" s="472"/>
      <c r="F108" s="471"/>
      <c r="G108" s="471"/>
      <c r="H108" s="471"/>
      <c r="I108" s="471"/>
      <c r="J108" s="471"/>
      <c r="K108" s="471"/>
      <c r="L108" s="471"/>
      <c r="M108" s="471"/>
      <c r="N108" s="471"/>
    </row>
    <row r="109" spans="1:23" ht="12" customHeight="1">
      <c r="A109" s="468"/>
      <c r="B109" s="472" t="s">
        <v>1059</v>
      </c>
      <c r="C109" s="471" t="s">
        <v>1046</v>
      </c>
      <c r="D109" s="471">
        <v>2</v>
      </c>
      <c r="E109" s="472" t="s">
        <v>1060</v>
      </c>
      <c r="F109" s="473">
        <v>3000</v>
      </c>
      <c r="G109" s="471">
        <v>1</v>
      </c>
      <c r="H109" s="473">
        <v>3000</v>
      </c>
      <c r="I109" s="471">
        <v>1</v>
      </c>
      <c r="J109" s="473">
        <v>3000</v>
      </c>
      <c r="K109" s="471"/>
      <c r="L109" s="471"/>
      <c r="M109" s="471"/>
      <c r="N109" s="471"/>
    </row>
    <row r="110" spans="1:23" ht="12" customHeight="1">
      <c r="A110" s="468"/>
      <c r="B110" s="472" t="s">
        <v>1061</v>
      </c>
      <c r="C110" s="471" t="s">
        <v>1046</v>
      </c>
      <c r="D110" s="471">
        <v>2</v>
      </c>
      <c r="E110" s="472" t="s">
        <v>1060</v>
      </c>
      <c r="F110" s="473">
        <v>3000</v>
      </c>
      <c r="G110" s="471">
        <v>1</v>
      </c>
      <c r="H110" s="473">
        <v>3000</v>
      </c>
      <c r="I110" s="471">
        <v>1</v>
      </c>
      <c r="J110" s="473">
        <v>3000</v>
      </c>
      <c r="K110" s="471"/>
      <c r="L110" s="471"/>
      <c r="M110" s="471"/>
      <c r="N110" s="471"/>
    </row>
    <row r="111" spans="1:23" ht="12" customHeight="1">
      <c r="A111" s="468"/>
      <c r="B111" s="472" t="s">
        <v>1062</v>
      </c>
      <c r="C111" s="471"/>
      <c r="D111" s="471">
        <v>3</v>
      </c>
      <c r="E111" s="472" t="s">
        <v>1060</v>
      </c>
      <c r="F111" s="471"/>
      <c r="G111" s="471"/>
      <c r="H111" s="471"/>
      <c r="I111" s="471"/>
      <c r="J111" s="471"/>
      <c r="K111" s="471"/>
      <c r="L111" s="471"/>
      <c r="M111" s="471"/>
      <c r="N111" s="471"/>
    </row>
    <row r="112" spans="1:23" ht="12" customHeight="1">
      <c r="A112" s="468"/>
      <c r="B112" s="470" t="s">
        <v>1063</v>
      </c>
      <c r="C112" s="471">
        <v>550</v>
      </c>
      <c r="D112" s="471">
        <v>2</v>
      </c>
      <c r="E112" s="472" t="s">
        <v>133</v>
      </c>
      <c r="F112" s="473">
        <v>1100</v>
      </c>
      <c r="G112" s="471">
        <v>1</v>
      </c>
      <c r="H112" s="471">
        <v>550</v>
      </c>
      <c r="I112" s="471">
        <v>1</v>
      </c>
      <c r="J112" s="471">
        <v>550</v>
      </c>
      <c r="K112" s="471"/>
      <c r="L112" s="471"/>
      <c r="M112" s="471"/>
      <c r="N112" s="471"/>
    </row>
    <row r="113" spans="1:14" ht="12" customHeight="1">
      <c r="A113" s="468"/>
      <c r="B113" s="470" t="s">
        <v>1064</v>
      </c>
      <c r="C113" s="471">
        <v>550</v>
      </c>
      <c r="D113" s="471">
        <v>2</v>
      </c>
      <c r="E113" s="472" t="s">
        <v>133</v>
      </c>
      <c r="F113" s="473">
        <v>1100</v>
      </c>
      <c r="G113" s="471">
        <v>1</v>
      </c>
      <c r="H113" s="471">
        <v>550</v>
      </c>
      <c r="I113" s="471">
        <v>1</v>
      </c>
      <c r="J113" s="471">
        <v>550</v>
      </c>
      <c r="K113" s="471"/>
      <c r="L113" s="471"/>
      <c r="M113" s="471"/>
      <c r="N113" s="471"/>
    </row>
    <row r="114" spans="1:14" ht="12" customHeight="1">
      <c r="A114" s="468"/>
      <c r="B114" s="470" t="s">
        <v>1065</v>
      </c>
      <c r="C114" s="471" t="s">
        <v>1066</v>
      </c>
      <c r="D114" s="471">
        <v>2</v>
      </c>
      <c r="E114" s="472" t="s">
        <v>128</v>
      </c>
      <c r="F114" s="473">
        <v>3100</v>
      </c>
      <c r="G114" s="471">
        <v>1</v>
      </c>
      <c r="H114" s="471">
        <v>550</v>
      </c>
      <c r="I114" s="471">
        <v>1</v>
      </c>
      <c r="J114" s="471">
        <v>550</v>
      </c>
      <c r="K114" s="471"/>
      <c r="L114" s="471"/>
      <c r="M114" s="471"/>
      <c r="N114" s="471"/>
    </row>
    <row r="115" spans="1:14" ht="12" customHeight="1">
      <c r="A115" s="468"/>
      <c r="B115" s="470" t="s">
        <v>1067</v>
      </c>
      <c r="C115" s="471" t="s">
        <v>1066</v>
      </c>
      <c r="D115" s="471">
        <v>2</v>
      </c>
      <c r="E115" s="472" t="s">
        <v>128</v>
      </c>
      <c r="F115" s="473">
        <v>3100</v>
      </c>
      <c r="G115" s="471">
        <v>1</v>
      </c>
      <c r="H115" s="471">
        <v>550</v>
      </c>
      <c r="I115" s="471">
        <v>1</v>
      </c>
      <c r="J115" s="471">
        <v>550</v>
      </c>
      <c r="K115" s="471"/>
      <c r="L115" s="471"/>
      <c r="M115" s="471"/>
      <c r="N115" s="471"/>
    </row>
    <row r="116" spans="1:14" ht="12" customHeight="1">
      <c r="A116" s="468"/>
      <c r="B116" s="470" t="s">
        <v>1068</v>
      </c>
      <c r="C116" s="471" t="s">
        <v>1069</v>
      </c>
      <c r="D116" s="471">
        <v>2</v>
      </c>
      <c r="E116" s="472" t="s">
        <v>128</v>
      </c>
      <c r="F116" s="473">
        <v>1000</v>
      </c>
      <c r="G116" s="471">
        <v>1</v>
      </c>
      <c r="H116" s="471" t="s">
        <v>1069</v>
      </c>
      <c r="I116" s="471">
        <v>1</v>
      </c>
      <c r="J116" s="471">
        <v>500</v>
      </c>
      <c r="K116" s="471"/>
      <c r="L116" s="471"/>
      <c r="M116" s="471"/>
      <c r="N116" s="471"/>
    </row>
    <row r="117" spans="1:14" ht="12" customHeight="1">
      <c r="A117" s="468"/>
      <c r="B117" s="470" t="s">
        <v>1070</v>
      </c>
      <c r="C117" s="471" t="s">
        <v>1069</v>
      </c>
      <c r="D117" s="471">
        <v>1</v>
      </c>
      <c r="E117" s="472" t="s">
        <v>128</v>
      </c>
      <c r="F117" s="471">
        <v>500</v>
      </c>
      <c r="G117" s="471">
        <v>1</v>
      </c>
      <c r="H117" s="471">
        <v>500</v>
      </c>
      <c r="I117" s="471"/>
      <c r="J117" s="471"/>
      <c r="K117" s="471"/>
      <c r="L117" s="471"/>
      <c r="M117" s="471"/>
      <c r="N117" s="471"/>
    </row>
    <row r="118" spans="1:14" ht="12" customHeight="1">
      <c r="A118" s="468"/>
      <c r="B118" s="470" t="s">
        <v>1071</v>
      </c>
      <c r="C118" s="471" t="s">
        <v>1069</v>
      </c>
      <c r="D118" s="471">
        <v>2</v>
      </c>
      <c r="E118" s="472" t="s">
        <v>128</v>
      </c>
      <c r="F118" s="473">
        <v>1000</v>
      </c>
      <c r="G118" s="471">
        <v>1</v>
      </c>
      <c r="H118" s="471">
        <v>500</v>
      </c>
      <c r="I118" s="471">
        <v>1</v>
      </c>
      <c r="J118" s="471">
        <v>500</v>
      </c>
      <c r="K118" s="471"/>
      <c r="L118" s="471"/>
      <c r="M118" s="471"/>
      <c r="N118" s="471"/>
    </row>
    <row r="119" spans="1:14" ht="12" customHeight="1">
      <c r="A119" s="468"/>
      <c r="B119" s="470" t="s">
        <v>1072</v>
      </c>
      <c r="C119" s="471">
        <v>400</v>
      </c>
      <c r="D119" s="471">
        <v>10</v>
      </c>
      <c r="E119" s="472" t="s">
        <v>171</v>
      </c>
      <c r="F119" s="473">
        <v>4000</v>
      </c>
      <c r="G119" s="471">
        <v>5</v>
      </c>
      <c r="H119" s="473">
        <v>2000</v>
      </c>
      <c r="I119" s="471">
        <v>5</v>
      </c>
      <c r="J119" s="473">
        <v>2000</v>
      </c>
      <c r="K119" s="471"/>
      <c r="L119" s="471"/>
      <c r="M119" s="471"/>
      <c r="N119" s="471"/>
    </row>
    <row r="120" spans="1:14" ht="12" customHeight="1">
      <c r="A120" s="468"/>
      <c r="B120" s="470" t="s">
        <v>1073</v>
      </c>
      <c r="C120" s="471">
        <v>350</v>
      </c>
      <c r="D120" s="471">
        <v>3</v>
      </c>
      <c r="E120" s="472" t="s">
        <v>148</v>
      </c>
      <c r="F120" s="473">
        <v>1050</v>
      </c>
      <c r="G120" s="471">
        <v>1</v>
      </c>
      <c r="H120" s="471">
        <v>350</v>
      </c>
      <c r="I120" s="471">
        <v>1</v>
      </c>
      <c r="J120" s="471">
        <v>350</v>
      </c>
      <c r="K120" s="471">
        <v>1</v>
      </c>
      <c r="L120" s="471">
        <v>350</v>
      </c>
      <c r="M120" s="471"/>
      <c r="N120" s="471"/>
    </row>
    <row r="121" spans="1:14" ht="12" customHeight="1">
      <c r="A121" s="468"/>
      <c r="B121" s="470" t="s">
        <v>1074</v>
      </c>
      <c r="C121" s="471" t="s">
        <v>1069</v>
      </c>
      <c r="D121" s="471">
        <v>5</v>
      </c>
      <c r="E121" s="472" t="s">
        <v>148</v>
      </c>
      <c r="F121" s="473">
        <v>2250</v>
      </c>
      <c r="G121" s="471">
        <v>2</v>
      </c>
      <c r="H121" s="473">
        <v>1000</v>
      </c>
      <c r="I121" s="471">
        <v>2</v>
      </c>
      <c r="J121" s="473">
        <v>1000</v>
      </c>
      <c r="K121" s="471">
        <v>1</v>
      </c>
      <c r="L121" s="471" t="s">
        <v>1069</v>
      </c>
      <c r="M121" s="471"/>
      <c r="N121" s="471"/>
    </row>
    <row r="122" spans="1:14" ht="12" customHeight="1">
      <c r="A122" s="468"/>
      <c r="B122" s="470" t="s">
        <v>1075</v>
      </c>
      <c r="C122" s="471" t="s">
        <v>1020</v>
      </c>
      <c r="D122" s="471">
        <v>5</v>
      </c>
      <c r="E122" s="472" t="s">
        <v>148</v>
      </c>
      <c r="F122" s="473">
        <v>3000</v>
      </c>
      <c r="G122" s="471">
        <v>2</v>
      </c>
      <c r="H122" s="473">
        <v>1200</v>
      </c>
      <c r="I122" s="471">
        <v>2</v>
      </c>
      <c r="J122" s="473">
        <v>1200</v>
      </c>
      <c r="K122" s="471">
        <v>1</v>
      </c>
      <c r="L122" s="471">
        <v>600</v>
      </c>
      <c r="M122" s="471"/>
      <c r="N122" s="471"/>
    </row>
    <row r="123" spans="1:14" ht="12" customHeight="1">
      <c r="A123" s="468"/>
      <c r="B123" s="470" t="s">
        <v>1076</v>
      </c>
      <c r="C123" s="471" t="s">
        <v>1020</v>
      </c>
      <c r="D123" s="471">
        <v>5</v>
      </c>
      <c r="E123" s="472" t="s">
        <v>148</v>
      </c>
      <c r="F123" s="473">
        <v>3000</v>
      </c>
      <c r="G123" s="471">
        <v>2</v>
      </c>
      <c r="H123" s="473">
        <v>1200</v>
      </c>
      <c r="I123" s="471">
        <v>2</v>
      </c>
      <c r="J123" s="473">
        <v>1200</v>
      </c>
      <c r="K123" s="471">
        <v>1</v>
      </c>
      <c r="L123" s="471">
        <v>600</v>
      </c>
      <c r="M123" s="471"/>
      <c r="N123" s="471"/>
    </row>
    <row r="124" spans="1:14" ht="12" customHeight="1">
      <c r="A124" s="468"/>
      <c r="B124" s="470" t="s">
        <v>1077</v>
      </c>
      <c r="C124" s="471" t="s">
        <v>1020</v>
      </c>
      <c r="D124" s="471">
        <v>5</v>
      </c>
      <c r="E124" s="472" t="s">
        <v>148</v>
      </c>
      <c r="F124" s="473">
        <v>3000</v>
      </c>
      <c r="G124" s="471">
        <v>2</v>
      </c>
      <c r="H124" s="473">
        <v>1200</v>
      </c>
      <c r="I124" s="471">
        <v>2</v>
      </c>
      <c r="J124" s="473">
        <v>1200</v>
      </c>
      <c r="K124" s="471">
        <v>1</v>
      </c>
      <c r="L124" s="471">
        <v>600</v>
      </c>
      <c r="M124" s="471"/>
      <c r="N124" s="471"/>
    </row>
    <row r="125" spans="1:14" ht="12" customHeight="1">
      <c r="A125" s="468"/>
      <c r="B125" s="470" t="s">
        <v>1078</v>
      </c>
      <c r="C125" s="471" t="s">
        <v>1069</v>
      </c>
      <c r="D125" s="471">
        <v>5</v>
      </c>
      <c r="E125" s="472" t="s">
        <v>148</v>
      </c>
      <c r="F125" s="473">
        <v>2500</v>
      </c>
      <c r="G125" s="471">
        <v>2</v>
      </c>
      <c r="H125" s="473">
        <v>1000</v>
      </c>
      <c r="I125" s="471">
        <v>2</v>
      </c>
      <c r="J125" s="473">
        <v>1000</v>
      </c>
      <c r="K125" s="471">
        <v>1</v>
      </c>
      <c r="L125" s="471" t="s">
        <v>1069</v>
      </c>
      <c r="M125" s="471"/>
      <c r="N125" s="471"/>
    </row>
    <row r="126" spans="1:14" ht="12" customHeight="1">
      <c r="A126" s="468"/>
      <c r="B126" s="470" t="s">
        <v>1079</v>
      </c>
      <c r="C126" s="471">
        <v>250</v>
      </c>
      <c r="D126" s="471">
        <v>5</v>
      </c>
      <c r="E126" s="472" t="s">
        <v>148</v>
      </c>
      <c r="F126" s="473">
        <v>1250</v>
      </c>
      <c r="G126" s="471">
        <v>2</v>
      </c>
      <c r="H126" s="471">
        <v>500</v>
      </c>
      <c r="I126" s="471">
        <v>2</v>
      </c>
      <c r="J126" s="471">
        <v>500</v>
      </c>
      <c r="K126" s="471">
        <v>1</v>
      </c>
      <c r="L126" s="471">
        <v>250</v>
      </c>
      <c r="M126" s="471"/>
      <c r="N126" s="471"/>
    </row>
    <row r="127" spans="1:14" ht="12" customHeight="1">
      <c r="A127" s="468"/>
      <c r="B127" s="470" t="s">
        <v>1080</v>
      </c>
      <c r="C127" s="471" t="s">
        <v>1081</v>
      </c>
      <c r="D127" s="471">
        <v>5</v>
      </c>
      <c r="E127" s="472" t="s">
        <v>128</v>
      </c>
      <c r="F127" s="471"/>
      <c r="G127" s="471">
        <v>2</v>
      </c>
      <c r="H127" s="471">
        <v>600</v>
      </c>
      <c r="I127" s="471">
        <v>2</v>
      </c>
      <c r="J127" s="471">
        <v>600</v>
      </c>
      <c r="K127" s="471">
        <v>1</v>
      </c>
      <c r="L127" s="471">
        <v>300</v>
      </c>
      <c r="M127" s="471"/>
      <c r="N127" s="471"/>
    </row>
    <row r="128" spans="1:14" ht="12" customHeight="1">
      <c r="A128" s="468"/>
      <c r="B128" s="470" t="s">
        <v>1082</v>
      </c>
      <c r="C128" s="471" t="s">
        <v>1020</v>
      </c>
      <c r="D128" s="471">
        <v>1</v>
      </c>
      <c r="E128" s="472" t="s">
        <v>133</v>
      </c>
      <c r="F128" s="471">
        <v>600</v>
      </c>
      <c r="G128" s="471">
        <v>1</v>
      </c>
      <c r="H128" s="471">
        <v>600</v>
      </c>
      <c r="I128" s="471"/>
      <c r="J128" s="471"/>
      <c r="K128" s="471"/>
      <c r="L128" s="471"/>
      <c r="M128" s="471"/>
      <c r="N128" s="471"/>
    </row>
    <row r="129" spans="1:14" ht="12" customHeight="1">
      <c r="A129" s="468"/>
      <c r="B129" s="470" t="s">
        <v>1083</v>
      </c>
      <c r="C129" s="471" t="s">
        <v>1046</v>
      </c>
      <c r="D129" s="471">
        <v>1</v>
      </c>
      <c r="E129" s="472" t="s">
        <v>191</v>
      </c>
      <c r="F129" s="473">
        <v>1500</v>
      </c>
      <c r="G129" s="471">
        <v>1</v>
      </c>
      <c r="H129" s="471" t="s">
        <v>1046</v>
      </c>
      <c r="I129" s="471"/>
      <c r="J129" s="471"/>
      <c r="K129" s="471"/>
      <c r="L129" s="471"/>
      <c r="M129" s="471"/>
      <c r="N129" s="471"/>
    </row>
    <row r="130" spans="1:14" ht="12" customHeight="1">
      <c r="A130" s="468"/>
      <c r="B130" s="470" t="s">
        <v>1084</v>
      </c>
      <c r="C130" s="471" t="s">
        <v>1046</v>
      </c>
      <c r="D130" s="471">
        <v>1</v>
      </c>
      <c r="E130" s="472" t="s">
        <v>191</v>
      </c>
      <c r="F130" s="473">
        <v>1500</v>
      </c>
      <c r="G130" s="471">
        <v>1</v>
      </c>
      <c r="H130" s="473">
        <v>1500</v>
      </c>
      <c r="I130" s="471"/>
      <c r="J130" s="471"/>
      <c r="K130" s="471"/>
      <c r="L130" s="471"/>
      <c r="M130" s="471"/>
      <c r="N130" s="471"/>
    </row>
    <row r="131" spans="1:14" ht="12" customHeight="1">
      <c r="A131" s="468"/>
      <c r="B131" s="470" t="s">
        <v>1085</v>
      </c>
      <c r="C131" s="471" t="s">
        <v>1069</v>
      </c>
      <c r="D131" s="471">
        <v>5</v>
      </c>
      <c r="E131" s="472" t="s">
        <v>148</v>
      </c>
      <c r="F131" s="473">
        <v>2500</v>
      </c>
      <c r="G131" s="471">
        <v>2</v>
      </c>
      <c r="H131" s="473">
        <v>1000</v>
      </c>
      <c r="I131" s="471">
        <v>2</v>
      </c>
      <c r="J131" s="473">
        <v>1000</v>
      </c>
      <c r="K131" s="471">
        <v>1</v>
      </c>
      <c r="L131" s="471">
        <v>500</v>
      </c>
      <c r="M131" s="471"/>
      <c r="N131" s="471"/>
    </row>
    <row r="132" spans="1:14" ht="12" customHeight="1">
      <c r="A132" s="468"/>
      <c r="B132" s="470" t="s">
        <v>1086</v>
      </c>
      <c r="C132" s="471" t="s">
        <v>1053</v>
      </c>
      <c r="D132" s="471">
        <v>3</v>
      </c>
      <c r="E132" s="472" t="s">
        <v>128</v>
      </c>
      <c r="F132" s="473">
        <v>1200</v>
      </c>
      <c r="G132" s="471">
        <v>1</v>
      </c>
      <c r="H132" s="471" t="s">
        <v>1053</v>
      </c>
      <c r="I132" s="471">
        <v>1</v>
      </c>
      <c r="J132" s="471" t="s">
        <v>1053</v>
      </c>
      <c r="K132" s="471">
        <v>1</v>
      </c>
      <c r="L132" s="471" t="s">
        <v>1053</v>
      </c>
      <c r="M132" s="471"/>
      <c r="N132" s="471"/>
    </row>
    <row r="133" spans="1:14" ht="12" customHeight="1">
      <c r="A133" s="468"/>
      <c r="B133" s="470" t="s">
        <v>1087</v>
      </c>
      <c r="C133" s="471" t="s">
        <v>1056</v>
      </c>
      <c r="D133" s="471">
        <v>1</v>
      </c>
      <c r="E133" s="472" t="s">
        <v>191</v>
      </c>
      <c r="F133" s="473">
        <v>2000</v>
      </c>
      <c r="G133" s="471">
        <v>1</v>
      </c>
      <c r="H133" s="473">
        <v>2000</v>
      </c>
      <c r="I133" s="471"/>
      <c r="J133" s="471"/>
      <c r="K133" s="471"/>
      <c r="L133" s="471"/>
      <c r="M133" s="471"/>
      <c r="N133" s="471"/>
    </row>
    <row r="134" spans="1:14" ht="12" customHeight="1">
      <c r="A134" s="468"/>
      <c r="B134" s="470" t="s">
        <v>1088</v>
      </c>
      <c r="C134" s="471"/>
      <c r="D134" s="471">
        <v>1</v>
      </c>
      <c r="E134" s="472" t="s">
        <v>191</v>
      </c>
      <c r="F134" s="471"/>
      <c r="G134" s="471">
        <v>1</v>
      </c>
      <c r="H134" s="471"/>
      <c r="I134" s="471"/>
      <c r="J134" s="471"/>
      <c r="K134" s="471"/>
      <c r="L134" s="471"/>
      <c r="M134" s="471"/>
      <c r="N134" s="471"/>
    </row>
    <row r="135" spans="1:14" ht="12" customHeight="1">
      <c r="A135" s="468"/>
      <c r="B135" s="470" t="s">
        <v>1089</v>
      </c>
      <c r="C135" s="471"/>
      <c r="D135" s="471">
        <v>1</v>
      </c>
      <c r="E135" s="471" t="s">
        <v>191</v>
      </c>
      <c r="F135" s="471"/>
      <c r="G135" s="471">
        <v>1</v>
      </c>
      <c r="H135" s="471"/>
      <c r="I135" s="471"/>
      <c r="J135" s="471"/>
      <c r="K135" s="471"/>
      <c r="L135" s="471"/>
      <c r="M135" s="471"/>
      <c r="N135" s="471"/>
    </row>
    <row r="136" spans="1:14" ht="12" customHeight="1">
      <c r="A136" s="468"/>
      <c r="B136" s="470" t="s">
        <v>1090</v>
      </c>
      <c r="C136" s="471"/>
      <c r="D136" s="471">
        <v>1</v>
      </c>
      <c r="E136" s="472" t="s">
        <v>191</v>
      </c>
      <c r="F136" s="471"/>
      <c r="G136" s="471">
        <v>1</v>
      </c>
      <c r="H136" s="471"/>
      <c r="I136" s="471"/>
      <c r="J136" s="471"/>
      <c r="K136" s="471"/>
      <c r="L136" s="471"/>
      <c r="M136" s="471"/>
      <c r="N136" s="471"/>
    </row>
    <row r="137" spans="1:14" ht="12" customHeight="1">
      <c r="A137" s="468"/>
      <c r="B137" s="470" t="s">
        <v>1091</v>
      </c>
      <c r="C137" s="473">
        <v>2000</v>
      </c>
      <c r="D137" s="471">
        <v>2</v>
      </c>
      <c r="E137" s="472" t="s">
        <v>128</v>
      </c>
      <c r="F137" s="473">
        <v>2000</v>
      </c>
      <c r="G137" s="471">
        <v>1</v>
      </c>
      <c r="H137" s="473">
        <v>2000</v>
      </c>
      <c r="I137" s="471"/>
      <c r="J137" s="471"/>
      <c r="K137" s="471">
        <v>1</v>
      </c>
      <c r="L137" s="473">
        <v>2000</v>
      </c>
      <c r="M137" s="471"/>
      <c r="N137" s="471"/>
    </row>
    <row r="138" spans="1:14" ht="12" customHeight="1">
      <c r="A138" s="468"/>
      <c r="B138" s="470" t="s">
        <v>1092</v>
      </c>
      <c r="C138" s="471"/>
      <c r="D138" s="471">
        <v>1</v>
      </c>
      <c r="E138" s="472" t="s">
        <v>191</v>
      </c>
      <c r="F138" s="471"/>
      <c r="G138" s="471">
        <v>1</v>
      </c>
      <c r="H138" s="471"/>
      <c r="I138" s="471"/>
      <c r="J138" s="471"/>
      <c r="K138" s="471"/>
      <c r="L138" s="471"/>
      <c r="M138" s="471"/>
      <c r="N138" s="471"/>
    </row>
    <row r="139" spans="1:14" ht="12" customHeight="1">
      <c r="A139" s="468"/>
      <c r="B139" s="475" t="s">
        <v>1093</v>
      </c>
      <c r="C139" s="471"/>
      <c r="D139" s="471">
        <v>2</v>
      </c>
      <c r="E139" s="471" t="s">
        <v>1094</v>
      </c>
      <c r="F139" s="471"/>
      <c r="G139" s="471">
        <v>1</v>
      </c>
      <c r="H139" s="471"/>
      <c r="I139" s="471"/>
      <c r="J139" s="471"/>
      <c r="K139" s="471">
        <v>1</v>
      </c>
      <c r="L139" s="471"/>
      <c r="M139" s="471"/>
      <c r="N139" s="471"/>
    </row>
    <row r="140" spans="1:14" ht="12" customHeight="1">
      <c r="A140" s="468"/>
      <c r="B140" s="475" t="s">
        <v>1095</v>
      </c>
      <c r="C140" s="471"/>
      <c r="D140" s="471">
        <v>2</v>
      </c>
      <c r="E140" s="471" t="s">
        <v>128</v>
      </c>
      <c r="F140" s="471"/>
      <c r="G140" s="471">
        <v>1</v>
      </c>
      <c r="H140" s="471"/>
      <c r="I140" s="471"/>
      <c r="J140" s="471"/>
      <c r="K140" s="471">
        <v>1</v>
      </c>
      <c r="L140" s="471"/>
      <c r="M140" s="471"/>
      <c r="N140" s="471"/>
    </row>
    <row r="141" spans="1:14" ht="12" customHeight="1">
      <c r="A141" s="468"/>
      <c r="B141" s="470" t="s">
        <v>1096</v>
      </c>
      <c r="C141" s="471"/>
      <c r="D141" s="471">
        <v>10</v>
      </c>
      <c r="E141" s="472" t="s">
        <v>1097</v>
      </c>
      <c r="F141" s="471"/>
      <c r="G141" s="471">
        <v>4</v>
      </c>
      <c r="H141" s="471"/>
      <c r="I141" s="471">
        <v>4</v>
      </c>
      <c r="J141" s="471"/>
      <c r="K141" s="471">
        <v>2</v>
      </c>
      <c r="L141" s="471"/>
      <c r="M141" s="471"/>
      <c r="N141" s="471"/>
    </row>
    <row r="142" spans="1:14" ht="12" customHeight="1">
      <c r="A142" s="468"/>
      <c r="B142" s="470" t="s">
        <v>1098</v>
      </c>
      <c r="C142" s="471"/>
      <c r="D142" s="471">
        <v>10</v>
      </c>
      <c r="E142" s="472" t="s">
        <v>1099</v>
      </c>
      <c r="F142" s="471"/>
      <c r="G142" s="471">
        <v>4</v>
      </c>
      <c r="H142" s="471"/>
      <c r="I142" s="471">
        <v>4</v>
      </c>
      <c r="J142" s="471"/>
      <c r="K142" s="471">
        <v>2</v>
      </c>
      <c r="L142" s="471"/>
      <c r="M142" s="471"/>
      <c r="N142" s="471"/>
    </row>
    <row r="143" spans="1:14" ht="12" customHeight="1">
      <c r="A143" s="468"/>
      <c r="B143" s="470" t="s">
        <v>1100</v>
      </c>
      <c r="C143" s="471"/>
      <c r="D143" s="471">
        <v>5</v>
      </c>
      <c r="E143" s="472" t="s">
        <v>1101</v>
      </c>
      <c r="F143" s="471"/>
      <c r="G143" s="471">
        <v>2</v>
      </c>
      <c r="H143" s="471"/>
      <c r="I143" s="471">
        <v>2</v>
      </c>
      <c r="J143" s="471"/>
      <c r="K143" s="471">
        <v>1</v>
      </c>
      <c r="L143" s="471"/>
      <c r="M143" s="471"/>
      <c r="N143" s="471"/>
    </row>
    <row r="144" spans="1:14" s="478" customFormat="1" ht="12" customHeight="1">
      <c r="A144" s="468"/>
      <c r="B144" s="469" t="s">
        <v>1102</v>
      </c>
      <c r="C144" s="468"/>
      <c r="D144" s="468"/>
      <c r="E144" s="469"/>
      <c r="F144" s="477">
        <f>SUM(F99:F143)</f>
        <v>107776</v>
      </c>
      <c r="G144" s="468"/>
      <c r="H144" s="468"/>
      <c r="I144" s="468"/>
      <c r="J144" s="468"/>
      <c r="K144" s="468"/>
      <c r="L144" s="468"/>
      <c r="M144" s="468"/>
      <c r="N144" s="468"/>
    </row>
    <row r="145" spans="1:14" s="478" customFormat="1" ht="12" customHeight="1">
      <c r="A145" s="479"/>
      <c r="B145" s="480"/>
      <c r="C145" s="481"/>
      <c r="D145" s="481"/>
      <c r="E145" s="482"/>
      <c r="F145" s="481"/>
      <c r="G145" s="481"/>
      <c r="H145" s="481"/>
      <c r="I145" s="481"/>
      <c r="J145" s="481"/>
      <c r="K145" s="481"/>
      <c r="L145" s="481"/>
      <c r="M145" s="481"/>
      <c r="N145" s="481"/>
    </row>
    <row r="146" spans="1:14" s="478" customFormat="1" ht="12" customHeight="1">
      <c r="A146" s="479"/>
      <c r="B146" s="480"/>
      <c r="C146" s="481"/>
      <c r="D146" s="481"/>
      <c r="E146" s="482"/>
      <c r="F146" s="481"/>
      <c r="G146" s="481"/>
      <c r="H146" s="481"/>
      <c r="I146" s="481"/>
      <c r="J146" s="481"/>
      <c r="K146" s="481"/>
      <c r="L146" s="481"/>
      <c r="M146" s="481"/>
      <c r="N146" s="481"/>
    </row>
    <row r="147" spans="1:14" s="478" customFormat="1" ht="12" customHeight="1">
      <c r="A147" s="479"/>
      <c r="B147" s="480"/>
      <c r="C147" s="481"/>
      <c r="D147" s="481"/>
      <c r="E147" s="482"/>
      <c r="F147" s="481"/>
      <c r="G147" s="481"/>
      <c r="H147" s="481"/>
      <c r="I147" s="481"/>
      <c r="J147" s="481"/>
      <c r="K147" s="481"/>
      <c r="L147" s="481"/>
      <c r="M147" s="481"/>
      <c r="N147" s="481"/>
    </row>
    <row r="148" spans="1:14" ht="12" customHeight="1">
      <c r="A148" s="468"/>
      <c r="B148" s="470" t="s">
        <v>1103</v>
      </c>
      <c r="C148" s="471"/>
      <c r="D148" s="471">
        <v>5</v>
      </c>
      <c r="E148" s="472" t="s">
        <v>1101</v>
      </c>
      <c r="F148" s="471"/>
      <c r="G148" s="471">
        <v>2</v>
      </c>
      <c r="H148" s="471"/>
      <c r="I148" s="471">
        <v>2</v>
      </c>
      <c r="J148" s="471"/>
      <c r="K148" s="471">
        <v>1</v>
      </c>
      <c r="L148" s="471"/>
      <c r="M148" s="471"/>
      <c r="N148" s="471"/>
    </row>
    <row r="149" spans="1:14" ht="12" customHeight="1">
      <c r="A149" s="468"/>
      <c r="B149" s="470" t="s">
        <v>1104</v>
      </c>
      <c r="C149" s="471"/>
      <c r="D149" s="471">
        <v>5</v>
      </c>
      <c r="E149" s="472" t="s">
        <v>1101</v>
      </c>
      <c r="F149" s="471"/>
      <c r="G149" s="471">
        <v>2</v>
      </c>
      <c r="H149" s="471"/>
      <c r="I149" s="471">
        <v>2</v>
      </c>
      <c r="J149" s="471"/>
      <c r="K149" s="471">
        <v>1</v>
      </c>
      <c r="L149" s="471"/>
      <c r="M149" s="471"/>
      <c r="N149" s="471"/>
    </row>
    <row r="150" spans="1:14" ht="12" customHeight="1">
      <c r="A150" s="468"/>
      <c r="B150" s="470" t="s">
        <v>1105</v>
      </c>
      <c r="C150" s="471"/>
      <c r="D150" s="471">
        <v>5</v>
      </c>
      <c r="E150" s="472" t="s">
        <v>1101</v>
      </c>
      <c r="F150" s="471"/>
      <c r="G150" s="471">
        <v>2</v>
      </c>
      <c r="H150" s="471"/>
      <c r="I150" s="471">
        <v>2</v>
      </c>
      <c r="J150" s="471"/>
      <c r="K150" s="471">
        <v>1</v>
      </c>
      <c r="L150" s="471"/>
      <c r="M150" s="471"/>
      <c r="N150" s="471"/>
    </row>
    <row r="151" spans="1:14" ht="12" customHeight="1">
      <c r="A151" s="468"/>
      <c r="B151" s="470" t="s">
        <v>1106</v>
      </c>
      <c r="C151" s="471"/>
      <c r="D151" s="471">
        <v>5</v>
      </c>
      <c r="E151" s="472" t="s">
        <v>1101</v>
      </c>
      <c r="F151" s="471"/>
      <c r="G151" s="471">
        <v>2</v>
      </c>
      <c r="H151" s="471"/>
      <c r="I151" s="471">
        <v>2</v>
      </c>
      <c r="J151" s="471"/>
      <c r="K151" s="471">
        <v>1</v>
      </c>
      <c r="L151" s="471"/>
      <c r="M151" s="471"/>
      <c r="N151" s="471"/>
    </row>
    <row r="152" spans="1:14" ht="12" customHeight="1">
      <c r="A152" s="468"/>
      <c r="B152" s="470" t="s">
        <v>1107</v>
      </c>
      <c r="C152" s="471"/>
      <c r="D152" s="471">
        <v>3</v>
      </c>
      <c r="E152" s="472" t="s">
        <v>128</v>
      </c>
      <c r="F152" s="471"/>
      <c r="G152" s="471">
        <v>1</v>
      </c>
      <c r="H152" s="471"/>
      <c r="I152" s="471">
        <v>1</v>
      </c>
      <c r="J152" s="471"/>
      <c r="K152" s="471">
        <v>1</v>
      </c>
      <c r="L152" s="471"/>
      <c r="M152" s="471"/>
      <c r="N152" s="471"/>
    </row>
    <row r="153" spans="1:14" ht="12" customHeight="1">
      <c r="A153" s="468"/>
      <c r="B153" s="469" t="s">
        <v>1108</v>
      </c>
      <c r="C153" s="471"/>
      <c r="D153" s="472"/>
      <c r="E153" s="472"/>
      <c r="F153" s="472"/>
      <c r="G153" s="471"/>
      <c r="H153" s="471"/>
      <c r="I153" s="471"/>
      <c r="J153" s="471"/>
      <c r="K153" s="471"/>
      <c r="L153" s="471"/>
      <c r="M153" s="471"/>
      <c r="N153" s="471"/>
    </row>
    <row r="154" spans="1:14" ht="12" customHeight="1">
      <c r="A154" s="468"/>
      <c r="B154" s="470" t="s">
        <v>1109</v>
      </c>
      <c r="C154" s="471" t="s">
        <v>1004</v>
      </c>
      <c r="D154" s="471">
        <v>4</v>
      </c>
      <c r="E154" s="472" t="s">
        <v>128</v>
      </c>
      <c r="F154" s="489">
        <v>1000</v>
      </c>
      <c r="G154" s="471">
        <v>2</v>
      </c>
      <c r="H154" s="471">
        <v>500</v>
      </c>
      <c r="I154" s="471">
        <v>2</v>
      </c>
      <c r="J154" s="471">
        <v>500</v>
      </c>
      <c r="K154" s="471"/>
      <c r="L154" s="471"/>
      <c r="M154" s="471"/>
      <c r="N154" s="471"/>
    </row>
    <row r="155" spans="1:14" ht="12" customHeight="1">
      <c r="A155" s="468"/>
      <c r="B155" s="470" t="s">
        <v>1110</v>
      </c>
      <c r="C155" s="471" t="s">
        <v>1111</v>
      </c>
      <c r="D155" s="471">
        <v>1</v>
      </c>
      <c r="E155" s="472" t="s">
        <v>36</v>
      </c>
      <c r="F155" s="489">
        <v>9000</v>
      </c>
      <c r="G155" s="471">
        <v>1</v>
      </c>
      <c r="H155" s="471" t="s">
        <v>1111</v>
      </c>
      <c r="I155" s="471"/>
      <c r="J155" s="471"/>
      <c r="K155" s="471"/>
      <c r="L155" s="471"/>
      <c r="M155" s="471"/>
      <c r="N155" s="471"/>
    </row>
    <row r="156" spans="1:14" ht="12" customHeight="1">
      <c r="A156" s="468"/>
      <c r="B156" s="470" t="s">
        <v>1112</v>
      </c>
      <c r="C156" s="471">
        <v>120</v>
      </c>
      <c r="D156" s="471">
        <v>1</v>
      </c>
      <c r="E156" s="472" t="s">
        <v>61</v>
      </c>
      <c r="F156" s="472">
        <v>120</v>
      </c>
      <c r="G156" s="471">
        <v>1</v>
      </c>
      <c r="H156" s="471">
        <v>120</v>
      </c>
      <c r="I156" s="471"/>
      <c r="J156" s="471"/>
      <c r="K156" s="471"/>
      <c r="L156" s="471"/>
      <c r="M156" s="471"/>
      <c r="N156" s="471"/>
    </row>
    <row r="157" spans="1:14" ht="12" customHeight="1">
      <c r="A157" s="468"/>
      <c r="B157" s="470" t="s">
        <v>1113</v>
      </c>
      <c r="C157" s="471">
        <v>990</v>
      </c>
      <c r="D157" s="471">
        <v>2</v>
      </c>
      <c r="E157" s="472" t="s">
        <v>148</v>
      </c>
      <c r="F157" s="489">
        <v>1980</v>
      </c>
      <c r="G157" s="471">
        <v>1</v>
      </c>
      <c r="H157" s="471">
        <v>990</v>
      </c>
      <c r="I157" s="471">
        <v>1</v>
      </c>
      <c r="J157" s="471">
        <v>990</v>
      </c>
      <c r="K157" s="471"/>
      <c r="L157" s="471"/>
      <c r="M157" s="471"/>
      <c r="N157" s="471"/>
    </row>
    <row r="158" spans="1:14" ht="12" customHeight="1">
      <c r="A158" s="468"/>
      <c r="B158" s="470" t="s">
        <v>1114</v>
      </c>
      <c r="C158" s="471">
        <v>990</v>
      </c>
      <c r="D158" s="471">
        <v>1</v>
      </c>
      <c r="E158" s="472" t="s">
        <v>148</v>
      </c>
      <c r="F158" s="472">
        <v>990</v>
      </c>
      <c r="G158" s="471">
        <v>1</v>
      </c>
      <c r="H158" s="471">
        <v>990</v>
      </c>
      <c r="I158" s="471"/>
      <c r="J158" s="471"/>
      <c r="K158" s="471"/>
      <c r="L158" s="471"/>
      <c r="M158" s="471"/>
      <c r="N158" s="471"/>
    </row>
    <row r="159" spans="1:14" ht="12" customHeight="1">
      <c r="A159" s="468"/>
      <c r="B159" s="470" t="s">
        <v>1115</v>
      </c>
      <c r="C159" s="473">
        <v>1880</v>
      </c>
      <c r="D159" s="471">
        <v>1</v>
      </c>
      <c r="E159" s="472" t="s">
        <v>61</v>
      </c>
      <c r="F159" s="489">
        <v>1880</v>
      </c>
      <c r="G159" s="471">
        <v>1</v>
      </c>
      <c r="H159" s="473">
        <v>1880</v>
      </c>
      <c r="I159" s="471"/>
      <c r="J159" s="471"/>
      <c r="K159" s="471"/>
      <c r="L159" s="471"/>
      <c r="M159" s="471"/>
      <c r="N159" s="471"/>
    </row>
    <row r="160" spans="1:14" ht="12" customHeight="1">
      <c r="A160" s="468"/>
      <c r="B160" s="470" t="s">
        <v>1116</v>
      </c>
      <c r="C160" s="471">
        <v>400</v>
      </c>
      <c r="D160" s="471">
        <v>6</v>
      </c>
      <c r="E160" s="472" t="s">
        <v>128</v>
      </c>
      <c r="F160" s="489">
        <v>2400</v>
      </c>
      <c r="G160" s="471">
        <v>2</v>
      </c>
      <c r="H160" s="471">
        <v>800</v>
      </c>
      <c r="I160" s="471">
        <v>2</v>
      </c>
      <c r="J160" s="471">
        <v>800</v>
      </c>
      <c r="K160" s="471">
        <v>2</v>
      </c>
      <c r="L160" s="471">
        <v>800</v>
      </c>
      <c r="M160" s="471"/>
      <c r="N160" s="471"/>
    </row>
    <row r="161" spans="1:14" ht="12" customHeight="1">
      <c r="A161" s="468"/>
      <c r="B161" s="470" t="s">
        <v>1117</v>
      </c>
      <c r="C161" s="471">
        <v>400</v>
      </c>
      <c r="D161" s="471">
        <v>4</v>
      </c>
      <c r="E161" s="472" t="s">
        <v>128</v>
      </c>
      <c r="F161" s="489">
        <v>1600</v>
      </c>
      <c r="G161" s="471">
        <v>2</v>
      </c>
      <c r="H161" s="471">
        <v>800</v>
      </c>
      <c r="I161" s="471">
        <v>2</v>
      </c>
      <c r="J161" s="471">
        <v>800</v>
      </c>
      <c r="K161" s="471"/>
      <c r="L161" s="471"/>
      <c r="M161" s="471"/>
      <c r="N161" s="471"/>
    </row>
    <row r="162" spans="1:14" ht="12" customHeight="1">
      <c r="A162" s="468"/>
      <c r="B162" s="470" t="s">
        <v>1118</v>
      </c>
      <c r="C162" s="471">
        <v>330</v>
      </c>
      <c r="D162" s="471">
        <v>6</v>
      </c>
      <c r="E162" s="472" t="s">
        <v>128</v>
      </c>
      <c r="F162" s="489">
        <v>1980</v>
      </c>
      <c r="G162" s="471">
        <v>2</v>
      </c>
      <c r="H162" s="471">
        <v>660</v>
      </c>
      <c r="I162" s="471">
        <v>2</v>
      </c>
      <c r="J162" s="471">
        <v>660</v>
      </c>
      <c r="K162" s="471">
        <v>2</v>
      </c>
      <c r="L162" s="471">
        <v>660</v>
      </c>
      <c r="M162" s="471"/>
      <c r="N162" s="471"/>
    </row>
    <row r="163" spans="1:14" ht="12" customHeight="1">
      <c r="A163" s="468"/>
      <c r="B163" s="470" t="s">
        <v>1119</v>
      </c>
      <c r="C163" s="471" t="s">
        <v>1120</v>
      </c>
      <c r="D163" s="471">
        <v>12</v>
      </c>
      <c r="E163" s="472" t="s">
        <v>148</v>
      </c>
      <c r="F163" s="489">
        <v>4200</v>
      </c>
      <c r="G163" s="471">
        <v>5</v>
      </c>
      <c r="H163" s="473">
        <v>1750</v>
      </c>
      <c r="I163" s="471">
        <v>5</v>
      </c>
      <c r="J163" s="473">
        <v>1750</v>
      </c>
      <c r="K163" s="471">
        <v>2</v>
      </c>
      <c r="L163" s="471">
        <v>700</v>
      </c>
      <c r="M163" s="471"/>
      <c r="N163" s="471"/>
    </row>
    <row r="164" spans="1:14" ht="12" customHeight="1">
      <c r="A164" s="468"/>
      <c r="B164" s="470" t="s">
        <v>1121</v>
      </c>
      <c r="C164" s="471">
        <v>990</v>
      </c>
      <c r="D164" s="471">
        <v>12</v>
      </c>
      <c r="E164" s="472" t="s">
        <v>148</v>
      </c>
      <c r="F164" s="489">
        <v>11880</v>
      </c>
      <c r="G164" s="471">
        <v>5</v>
      </c>
      <c r="H164" s="473">
        <v>4950</v>
      </c>
      <c r="I164" s="471">
        <v>5</v>
      </c>
      <c r="J164" s="473">
        <v>4950</v>
      </c>
      <c r="K164" s="471">
        <v>2</v>
      </c>
      <c r="L164" s="473">
        <v>1980</v>
      </c>
      <c r="M164" s="471"/>
      <c r="N164" s="471"/>
    </row>
    <row r="165" spans="1:14" ht="12" customHeight="1">
      <c r="A165" s="468"/>
      <c r="B165" s="470" t="s">
        <v>1122</v>
      </c>
      <c r="C165" s="471">
        <v>990</v>
      </c>
      <c r="D165" s="471">
        <v>12</v>
      </c>
      <c r="E165" s="472" t="s">
        <v>148</v>
      </c>
      <c r="F165" s="489">
        <v>11880</v>
      </c>
      <c r="G165" s="471">
        <v>5</v>
      </c>
      <c r="H165" s="473">
        <v>4950</v>
      </c>
      <c r="I165" s="471">
        <v>5</v>
      </c>
      <c r="J165" s="473">
        <v>4950</v>
      </c>
      <c r="K165" s="471">
        <v>2</v>
      </c>
      <c r="L165" s="473">
        <v>1980</v>
      </c>
      <c r="M165" s="471"/>
      <c r="N165" s="471"/>
    </row>
    <row r="166" spans="1:14" ht="12" customHeight="1">
      <c r="A166" s="468"/>
      <c r="B166" s="470" t="s">
        <v>1123</v>
      </c>
      <c r="C166" s="471">
        <v>990</v>
      </c>
      <c r="D166" s="471">
        <v>2</v>
      </c>
      <c r="E166" s="472" t="s">
        <v>148</v>
      </c>
      <c r="F166" s="489">
        <v>11880</v>
      </c>
      <c r="G166" s="471">
        <v>1</v>
      </c>
      <c r="H166" s="471">
        <v>990</v>
      </c>
      <c r="I166" s="471">
        <v>1</v>
      </c>
      <c r="J166" s="471">
        <v>990</v>
      </c>
      <c r="K166" s="471"/>
      <c r="L166" s="471"/>
      <c r="M166" s="471"/>
      <c r="N166" s="471"/>
    </row>
    <row r="167" spans="1:14" ht="12" customHeight="1">
      <c r="A167" s="468"/>
      <c r="B167" s="470" t="s">
        <v>1124</v>
      </c>
      <c r="C167" s="471" t="s">
        <v>1120</v>
      </c>
      <c r="D167" s="471">
        <v>3</v>
      </c>
      <c r="E167" s="472" t="s">
        <v>128</v>
      </c>
      <c r="F167" s="489">
        <v>1050</v>
      </c>
      <c r="G167" s="471">
        <v>1</v>
      </c>
      <c r="H167" s="471" t="s">
        <v>1120</v>
      </c>
      <c r="I167" s="471">
        <v>1</v>
      </c>
      <c r="J167" s="471">
        <v>350</v>
      </c>
      <c r="K167" s="471">
        <v>1</v>
      </c>
      <c r="L167" s="471">
        <v>350</v>
      </c>
      <c r="M167" s="471"/>
      <c r="N167" s="471"/>
    </row>
    <row r="168" spans="1:14" ht="12" customHeight="1">
      <c r="A168" s="468"/>
      <c r="B168" s="470" t="s">
        <v>1125</v>
      </c>
      <c r="C168" s="471" t="s">
        <v>1016</v>
      </c>
      <c r="D168" s="471">
        <v>2</v>
      </c>
      <c r="E168" s="472" t="s">
        <v>128</v>
      </c>
      <c r="F168" s="489">
        <v>1400</v>
      </c>
      <c r="G168" s="471">
        <v>1</v>
      </c>
      <c r="H168" s="471" t="s">
        <v>1016</v>
      </c>
      <c r="I168" s="471">
        <v>1</v>
      </c>
      <c r="J168" s="471" t="s">
        <v>1016</v>
      </c>
      <c r="K168" s="471"/>
      <c r="L168" s="471"/>
      <c r="M168" s="471"/>
      <c r="N168" s="471"/>
    </row>
    <row r="169" spans="1:14" ht="12" customHeight="1">
      <c r="A169" s="468"/>
      <c r="B169" s="470" t="s">
        <v>1126</v>
      </c>
      <c r="C169" s="471" t="s">
        <v>1004</v>
      </c>
      <c r="D169" s="471">
        <v>4</v>
      </c>
      <c r="E169" s="472" t="s">
        <v>128</v>
      </c>
      <c r="F169" s="489">
        <v>1000</v>
      </c>
      <c r="G169" s="471">
        <v>2</v>
      </c>
      <c r="H169" s="471">
        <v>500</v>
      </c>
      <c r="I169" s="471">
        <v>2</v>
      </c>
      <c r="J169" s="471">
        <v>500</v>
      </c>
      <c r="K169" s="471"/>
      <c r="L169" s="471"/>
      <c r="M169" s="471"/>
      <c r="N169" s="471"/>
    </row>
    <row r="170" spans="1:14" ht="12" customHeight="1">
      <c r="A170" s="468"/>
      <c r="B170" s="470" t="s">
        <v>1127</v>
      </c>
      <c r="C170" s="471" t="s">
        <v>1004</v>
      </c>
      <c r="D170" s="471">
        <v>6</v>
      </c>
      <c r="E170" s="472" t="s">
        <v>128</v>
      </c>
      <c r="F170" s="489">
        <v>1500</v>
      </c>
      <c r="G170" s="471">
        <v>3</v>
      </c>
      <c r="H170" s="471">
        <v>500</v>
      </c>
      <c r="I170" s="471">
        <v>3</v>
      </c>
      <c r="J170" s="471">
        <v>500</v>
      </c>
      <c r="K170" s="471"/>
      <c r="L170" s="471"/>
      <c r="M170" s="471"/>
      <c r="N170" s="471"/>
    </row>
    <row r="171" spans="1:14" ht="12" customHeight="1">
      <c r="A171" s="468"/>
      <c r="B171" s="470" t="s">
        <v>1128</v>
      </c>
      <c r="C171" s="471" t="s">
        <v>1081</v>
      </c>
      <c r="D171" s="471">
        <v>4</v>
      </c>
      <c r="E171" s="472" t="s">
        <v>128</v>
      </c>
      <c r="F171" s="489">
        <v>1200</v>
      </c>
      <c r="G171" s="471">
        <v>2</v>
      </c>
      <c r="H171" s="471">
        <v>600</v>
      </c>
      <c r="I171" s="471">
        <v>2</v>
      </c>
      <c r="J171" s="471">
        <v>600</v>
      </c>
      <c r="K171" s="471"/>
      <c r="L171" s="471"/>
      <c r="M171" s="471"/>
      <c r="N171" s="471"/>
    </row>
    <row r="172" spans="1:14" ht="12" customHeight="1">
      <c r="A172" s="468"/>
      <c r="B172" s="470" t="s">
        <v>1129</v>
      </c>
      <c r="C172" s="471" t="s">
        <v>1130</v>
      </c>
      <c r="D172" s="471">
        <v>5</v>
      </c>
      <c r="E172" s="472" t="s">
        <v>128</v>
      </c>
      <c r="F172" s="489">
        <v>2250</v>
      </c>
      <c r="G172" s="471">
        <v>2</v>
      </c>
      <c r="H172" s="471">
        <v>900</v>
      </c>
      <c r="I172" s="471">
        <v>2</v>
      </c>
      <c r="J172" s="471">
        <v>900</v>
      </c>
      <c r="K172" s="471">
        <v>1</v>
      </c>
      <c r="L172" s="471">
        <v>450</v>
      </c>
      <c r="M172" s="471"/>
      <c r="N172" s="471"/>
    </row>
    <row r="173" spans="1:14" ht="12" customHeight="1">
      <c r="A173" s="468"/>
      <c r="B173" s="470" t="s">
        <v>1131</v>
      </c>
      <c r="C173" s="471" t="s">
        <v>1004</v>
      </c>
      <c r="D173" s="471">
        <v>6</v>
      </c>
      <c r="E173" s="472" t="s">
        <v>128</v>
      </c>
      <c r="F173" s="489">
        <v>1500</v>
      </c>
      <c r="G173" s="471">
        <v>2</v>
      </c>
      <c r="H173" s="471">
        <v>500</v>
      </c>
      <c r="I173" s="471">
        <v>2</v>
      </c>
      <c r="J173" s="471">
        <v>500</v>
      </c>
      <c r="K173" s="471">
        <v>2</v>
      </c>
      <c r="L173" s="471">
        <v>500</v>
      </c>
      <c r="M173" s="471"/>
      <c r="N173" s="471"/>
    </row>
    <row r="174" spans="1:14" ht="12" customHeight="1">
      <c r="A174" s="468"/>
      <c r="B174" s="470" t="s">
        <v>1132</v>
      </c>
      <c r="C174" s="471" t="s">
        <v>1120</v>
      </c>
      <c r="D174" s="471">
        <v>6</v>
      </c>
      <c r="E174" s="472" t="s">
        <v>128</v>
      </c>
      <c r="F174" s="489">
        <v>2100</v>
      </c>
      <c r="G174" s="471">
        <v>2</v>
      </c>
      <c r="H174" s="471">
        <v>700</v>
      </c>
      <c r="I174" s="471">
        <v>2</v>
      </c>
      <c r="J174" s="471">
        <v>700</v>
      </c>
      <c r="K174" s="471">
        <v>2</v>
      </c>
      <c r="L174" s="471">
        <v>700</v>
      </c>
      <c r="M174" s="471"/>
      <c r="N174" s="471"/>
    </row>
    <row r="175" spans="1:14" ht="12" customHeight="1">
      <c r="A175" s="468"/>
      <c r="B175" s="470" t="s">
        <v>1133</v>
      </c>
      <c r="C175" s="471" t="s">
        <v>1004</v>
      </c>
      <c r="D175" s="471">
        <v>6</v>
      </c>
      <c r="E175" s="472" t="s">
        <v>128</v>
      </c>
      <c r="F175" s="489">
        <v>1500</v>
      </c>
      <c r="G175" s="471">
        <v>2</v>
      </c>
      <c r="H175" s="471">
        <v>500</v>
      </c>
      <c r="I175" s="471">
        <v>2</v>
      </c>
      <c r="J175" s="471">
        <v>500</v>
      </c>
      <c r="K175" s="471">
        <v>2</v>
      </c>
      <c r="L175" s="471">
        <v>500</v>
      </c>
      <c r="M175" s="471"/>
      <c r="N175" s="471"/>
    </row>
    <row r="176" spans="1:14" ht="12" customHeight="1">
      <c r="A176" s="468"/>
      <c r="B176" s="470" t="s">
        <v>1134</v>
      </c>
      <c r="C176" s="471" t="s">
        <v>1081</v>
      </c>
      <c r="D176" s="471">
        <v>3</v>
      </c>
      <c r="E176" s="472" t="s">
        <v>128</v>
      </c>
      <c r="F176" s="472">
        <v>900</v>
      </c>
      <c r="G176" s="471">
        <v>1</v>
      </c>
      <c r="H176" s="471">
        <v>300</v>
      </c>
      <c r="I176" s="471">
        <v>1</v>
      </c>
      <c r="J176" s="471">
        <v>300</v>
      </c>
      <c r="K176" s="471">
        <v>1</v>
      </c>
      <c r="L176" s="471">
        <v>300</v>
      </c>
      <c r="M176" s="471"/>
      <c r="N176" s="471"/>
    </row>
    <row r="177" spans="1:14" ht="12" customHeight="1">
      <c r="A177" s="468"/>
      <c r="B177" s="470" t="s">
        <v>1135</v>
      </c>
      <c r="C177" s="471" t="s">
        <v>1020</v>
      </c>
      <c r="D177" s="471">
        <v>3</v>
      </c>
      <c r="E177" s="472" t="s">
        <v>128</v>
      </c>
      <c r="F177" s="489">
        <v>1800</v>
      </c>
      <c r="G177" s="471">
        <v>1</v>
      </c>
      <c r="H177" s="471">
        <v>600</v>
      </c>
      <c r="I177" s="471">
        <v>1</v>
      </c>
      <c r="J177" s="471">
        <v>600</v>
      </c>
      <c r="K177" s="471">
        <v>1</v>
      </c>
      <c r="L177" s="471">
        <v>600</v>
      </c>
      <c r="M177" s="471"/>
      <c r="N177" s="471"/>
    </row>
    <row r="178" spans="1:14" ht="12" customHeight="1">
      <c r="A178" s="468"/>
      <c r="B178" s="470" t="s">
        <v>1136</v>
      </c>
      <c r="C178" s="471">
        <v>600</v>
      </c>
      <c r="D178" s="471">
        <v>2</v>
      </c>
      <c r="E178" s="472" t="s">
        <v>61</v>
      </c>
      <c r="F178" s="473">
        <v>1200</v>
      </c>
      <c r="G178" s="471">
        <v>1</v>
      </c>
      <c r="H178" s="471">
        <v>600</v>
      </c>
      <c r="I178" s="471">
        <v>1</v>
      </c>
      <c r="J178" s="471">
        <v>600</v>
      </c>
      <c r="K178" s="471"/>
      <c r="L178" s="471"/>
      <c r="M178" s="471"/>
      <c r="N178" s="471"/>
    </row>
    <row r="179" spans="1:14" ht="12" customHeight="1">
      <c r="A179" s="468"/>
      <c r="B179" s="470" t="s">
        <v>1137</v>
      </c>
      <c r="C179" s="473">
        <v>1500</v>
      </c>
      <c r="D179" s="471">
        <v>2</v>
      </c>
      <c r="E179" s="472" t="s">
        <v>128</v>
      </c>
      <c r="F179" s="473">
        <v>3000</v>
      </c>
      <c r="G179" s="471">
        <v>1</v>
      </c>
      <c r="H179" s="473">
        <v>1500</v>
      </c>
      <c r="I179" s="471">
        <v>1</v>
      </c>
      <c r="J179" s="473">
        <v>1500</v>
      </c>
      <c r="K179" s="471"/>
      <c r="L179" s="471"/>
      <c r="M179" s="471"/>
      <c r="N179" s="471"/>
    </row>
    <row r="180" spans="1:14" ht="12" customHeight="1">
      <c r="A180" s="468"/>
      <c r="B180" s="470" t="s">
        <v>1138</v>
      </c>
      <c r="C180" s="471">
        <v>600</v>
      </c>
      <c r="D180" s="471">
        <v>6</v>
      </c>
      <c r="E180" s="472" t="s">
        <v>128</v>
      </c>
      <c r="F180" s="473">
        <v>3600</v>
      </c>
      <c r="G180" s="471">
        <v>3</v>
      </c>
      <c r="H180" s="471">
        <v>900</v>
      </c>
      <c r="I180" s="471">
        <v>3</v>
      </c>
      <c r="J180" s="471">
        <v>900</v>
      </c>
      <c r="K180" s="471"/>
      <c r="L180" s="471"/>
      <c r="M180" s="471"/>
      <c r="N180" s="471"/>
    </row>
    <row r="181" spans="1:14" ht="12" customHeight="1">
      <c r="A181" s="468"/>
      <c r="B181" s="470" t="s">
        <v>1139</v>
      </c>
      <c r="C181" s="471">
        <v>600</v>
      </c>
      <c r="D181" s="471">
        <v>1</v>
      </c>
      <c r="E181" s="472" t="s">
        <v>61</v>
      </c>
      <c r="F181" s="471">
        <v>600</v>
      </c>
      <c r="G181" s="471">
        <v>1</v>
      </c>
      <c r="H181" s="471">
        <v>600</v>
      </c>
      <c r="I181" s="471"/>
      <c r="J181" s="471"/>
      <c r="K181" s="471"/>
      <c r="L181" s="471"/>
      <c r="M181" s="471"/>
      <c r="N181" s="471"/>
    </row>
    <row r="182" spans="1:14" ht="12" customHeight="1">
      <c r="A182" s="468"/>
      <c r="B182" s="470" t="s">
        <v>1140</v>
      </c>
      <c r="C182" s="471">
        <v>350</v>
      </c>
      <c r="D182" s="471">
        <v>6</v>
      </c>
      <c r="E182" s="472" t="s">
        <v>128</v>
      </c>
      <c r="F182" s="473">
        <v>2100</v>
      </c>
      <c r="G182" s="471">
        <v>2</v>
      </c>
      <c r="H182" s="471">
        <v>700</v>
      </c>
      <c r="I182" s="471">
        <v>2</v>
      </c>
      <c r="J182" s="471">
        <v>700</v>
      </c>
      <c r="K182" s="471">
        <v>2</v>
      </c>
      <c r="L182" s="471">
        <v>700</v>
      </c>
      <c r="M182" s="471"/>
      <c r="N182" s="471"/>
    </row>
    <row r="183" spans="1:14" ht="12" customHeight="1">
      <c r="A183" s="468"/>
      <c r="B183" s="470" t="s">
        <v>1141</v>
      </c>
      <c r="C183" s="471">
        <v>350</v>
      </c>
      <c r="D183" s="471">
        <v>6</v>
      </c>
      <c r="E183" s="472" t="s">
        <v>128</v>
      </c>
      <c r="F183" s="473">
        <v>2100</v>
      </c>
      <c r="G183" s="471">
        <v>2</v>
      </c>
      <c r="H183" s="471">
        <v>700</v>
      </c>
      <c r="I183" s="471">
        <v>2</v>
      </c>
      <c r="J183" s="471">
        <v>700</v>
      </c>
      <c r="K183" s="471">
        <v>2</v>
      </c>
      <c r="L183" s="471">
        <v>700</v>
      </c>
      <c r="M183" s="471"/>
      <c r="N183" s="471"/>
    </row>
    <row r="184" spans="1:14" ht="12" customHeight="1">
      <c r="A184" s="468"/>
      <c r="B184" s="470" t="s">
        <v>1142</v>
      </c>
      <c r="C184" s="471">
        <v>350</v>
      </c>
      <c r="D184" s="471">
        <v>4</v>
      </c>
      <c r="E184" s="472" t="s">
        <v>128</v>
      </c>
      <c r="F184" s="473">
        <v>1400</v>
      </c>
      <c r="G184" s="471">
        <v>2</v>
      </c>
      <c r="H184" s="471">
        <v>700</v>
      </c>
      <c r="I184" s="471">
        <v>2</v>
      </c>
      <c r="J184" s="471">
        <v>700</v>
      </c>
      <c r="K184" s="471"/>
      <c r="L184" s="471"/>
      <c r="M184" s="471"/>
      <c r="N184" s="471"/>
    </row>
    <row r="185" spans="1:14" ht="12" customHeight="1">
      <c r="A185" s="468"/>
      <c r="B185" s="470" t="s">
        <v>1143</v>
      </c>
      <c r="C185" s="471">
        <v>400</v>
      </c>
      <c r="D185" s="471">
        <v>12</v>
      </c>
      <c r="E185" s="472" t="s">
        <v>148</v>
      </c>
      <c r="F185" s="473">
        <v>4800</v>
      </c>
      <c r="G185" s="471">
        <v>4</v>
      </c>
      <c r="H185" s="473">
        <v>1600</v>
      </c>
      <c r="I185" s="471">
        <v>4</v>
      </c>
      <c r="J185" s="473">
        <v>1600</v>
      </c>
      <c r="K185" s="471">
        <v>4</v>
      </c>
      <c r="L185" s="473">
        <v>1600</v>
      </c>
      <c r="M185" s="471"/>
      <c r="N185" s="471"/>
    </row>
    <row r="186" spans="1:14" ht="12" customHeight="1">
      <c r="A186" s="468"/>
      <c r="B186" s="470" t="s">
        <v>1144</v>
      </c>
      <c r="C186" s="471">
        <v>500</v>
      </c>
      <c r="D186" s="471">
        <v>12</v>
      </c>
      <c r="E186" s="472" t="s">
        <v>148</v>
      </c>
      <c r="F186" s="473">
        <v>6000</v>
      </c>
      <c r="G186" s="471">
        <v>4</v>
      </c>
      <c r="H186" s="473">
        <v>2000</v>
      </c>
      <c r="I186" s="471">
        <v>4</v>
      </c>
      <c r="J186" s="473">
        <v>2000</v>
      </c>
      <c r="K186" s="471">
        <v>4</v>
      </c>
      <c r="L186" s="473">
        <v>2000</v>
      </c>
      <c r="M186" s="471"/>
      <c r="N186" s="471"/>
    </row>
    <row r="187" spans="1:14" ht="12" customHeight="1">
      <c r="A187" s="468"/>
      <c r="B187" s="470" t="s">
        <v>1145</v>
      </c>
      <c r="C187" s="471">
        <v>500</v>
      </c>
      <c r="D187" s="471">
        <v>10</v>
      </c>
      <c r="E187" s="472" t="s">
        <v>148</v>
      </c>
      <c r="F187" s="473">
        <v>5000</v>
      </c>
      <c r="G187" s="471">
        <v>5</v>
      </c>
      <c r="H187" s="473">
        <v>2500</v>
      </c>
      <c r="I187" s="471">
        <v>5</v>
      </c>
      <c r="J187" s="473">
        <v>2500</v>
      </c>
      <c r="K187" s="471"/>
      <c r="L187" s="471"/>
      <c r="M187" s="471"/>
      <c r="N187" s="471"/>
    </row>
    <row r="188" spans="1:14" ht="12" customHeight="1">
      <c r="A188" s="468"/>
      <c r="B188" s="470" t="s">
        <v>1146</v>
      </c>
      <c r="C188" s="471">
        <v>900</v>
      </c>
      <c r="D188" s="471">
        <v>3</v>
      </c>
      <c r="E188" s="472" t="s">
        <v>61</v>
      </c>
      <c r="F188" s="473">
        <v>2700</v>
      </c>
      <c r="G188" s="471">
        <v>1</v>
      </c>
      <c r="H188" s="471">
        <v>900</v>
      </c>
      <c r="I188" s="471">
        <v>1</v>
      </c>
      <c r="J188" s="471">
        <v>900</v>
      </c>
      <c r="K188" s="471">
        <v>1</v>
      </c>
      <c r="L188" s="471">
        <v>900</v>
      </c>
      <c r="M188" s="471"/>
      <c r="N188" s="471"/>
    </row>
    <row r="189" spans="1:14" ht="12" customHeight="1">
      <c r="A189" s="468"/>
      <c r="B189" s="470" t="s">
        <v>1147</v>
      </c>
      <c r="C189" s="473">
        <v>1200</v>
      </c>
      <c r="D189" s="471">
        <v>12</v>
      </c>
      <c r="E189" s="472" t="s">
        <v>171</v>
      </c>
      <c r="F189" s="473">
        <v>14400</v>
      </c>
      <c r="G189" s="471">
        <v>4</v>
      </c>
      <c r="H189" s="473">
        <v>4800</v>
      </c>
      <c r="I189" s="471">
        <v>4</v>
      </c>
      <c r="J189" s="473">
        <v>4800</v>
      </c>
      <c r="K189" s="471">
        <v>4</v>
      </c>
      <c r="L189" s="473">
        <v>4800</v>
      </c>
      <c r="M189" s="471"/>
      <c r="N189" s="471"/>
    </row>
    <row r="190" spans="1:14" ht="12" customHeight="1">
      <c r="A190" s="468"/>
      <c r="B190" s="470" t="s">
        <v>1148</v>
      </c>
      <c r="C190" s="471">
        <v>900</v>
      </c>
      <c r="D190" s="471">
        <v>12</v>
      </c>
      <c r="E190" s="472" t="s">
        <v>1149</v>
      </c>
      <c r="F190" s="473">
        <v>10800</v>
      </c>
      <c r="G190" s="471">
        <v>4</v>
      </c>
      <c r="H190" s="473">
        <v>3600</v>
      </c>
      <c r="I190" s="471">
        <v>4</v>
      </c>
      <c r="J190" s="473">
        <v>3600</v>
      </c>
      <c r="K190" s="471">
        <v>4</v>
      </c>
      <c r="L190" s="473">
        <v>3600</v>
      </c>
      <c r="M190" s="471"/>
      <c r="N190" s="471"/>
    </row>
    <row r="191" spans="1:14" ht="12" customHeight="1">
      <c r="A191" s="468"/>
      <c r="B191" s="470" t="s">
        <v>1150</v>
      </c>
      <c r="C191" s="471">
        <v>750</v>
      </c>
      <c r="D191" s="471">
        <v>10</v>
      </c>
      <c r="E191" s="471" t="s">
        <v>148</v>
      </c>
      <c r="F191" s="473">
        <v>7500</v>
      </c>
      <c r="G191" s="471">
        <v>5</v>
      </c>
      <c r="H191" s="473">
        <v>3750</v>
      </c>
      <c r="I191" s="471">
        <v>5</v>
      </c>
      <c r="J191" s="473">
        <v>3750</v>
      </c>
      <c r="K191" s="471"/>
      <c r="L191" s="471"/>
      <c r="M191" s="471"/>
      <c r="N191" s="471"/>
    </row>
    <row r="192" spans="1:14" ht="12" customHeight="1">
      <c r="A192" s="468"/>
      <c r="B192" s="472" t="s">
        <v>1151</v>
      </c>
      <c r="C192" s="471">
        <v>750</v>
      </c>
      <c r="D192" s="471">
        <v>10</v>
      </c>
      <c r="E192" s="472" t="s">
        <v>148</v>
      </c>
      <c r="F192" s="473">
        <v>7500</v>
      </c>
      <c r="G192" s="471">
        <v>5</v>
      </c>
      <c r="H192" s="473">
        <v>3750</v>
      </c>
      <c r="I192" s="471">
        <v>5</v>
      </c>
      <c r="J192" s="473">
        <v>3750</v>
      </c>
      <c r="K192" s="471"/>
      <c r="L192" s="471"/>
      <c r="M192" s="471"/>
      <c r="N192" s="471"/>
    </row>
    <row r="193" spans="1:14" ht="12" customHeight="1">
      <c r="A193" s="468"/>
      <c r="B193" s="472" t="s">
        <v>1152</v>
      </c>
      <c r="C193" s="471">
        <v>750</v>
      </c>
      <c r="D193" s="471">
        <v>10</v>
      </c>
      <c r="E193" s="472" t="s">
        <v>148</v>
      </c>
      <c r="F193" s="473">
        <v>7500</v>
      </c>
      <c r="G193" s="471">
        <v>5</v>
      </c>
      <c r="H193" s="473">
        <v>3750</v>
      </c>
      <c r="I193" s="471">
        <v>5</v>
      </c>
      <c r="J193" s="473">
        <v>3750</v>
      </c>
      <c r="K193" s="471"/>
      <c r="L193" s="471"/>
      <c r="M193" s="471"/>
      <c r="N193" s="471"/>
    </row>
    <row r="194" spans="1:14" s="478" customFormat="1" ht="12" customHeight="1">
      <c r="A194" s="468"/>
      <c r="B194" s="469" t="s">
        <v>1043</v>
      </c>
      <c r="C194" s="468"/>
      <c r="D194" s="468"/>
      <c r="E194" s="469"/>
      <c r="F194" s="477">
        <f>SUM(F148:F193)</f>
        <v>157190</v>
      </c>
      <c r="G194" s="468"/>
      <c r="H194" s="477"/>
      <c r="I194" s="468"/>
      <c r="J194" s="477"/>
      <c r="K194" s="468"/>
      <c r="L194" s="468"/>
      <c r="M194" s="468"/>
      <c r="N194" s="468"/>
    </row>
    <row r="195" spans="1:14" s="478" customFormat="1" ht="12" customHeight="1">
      <c r="A195" s="479"/>
      <c r="B195" s="482"/>
      <c r="C195" s="481"/>
      <c r="D195" s="481"/>
      <c r="E195" s="482"/>
      <c r="F195" s="483"/>
      <c r="G195" s="481"/>
      <c r="H195" s="483"/>
      <c r="I195" s="481"/>
      <c r="J195" s="483"/>
      <c r="K195" s="481"/>
      <c r="L195" s="481"/>
      <c r="M195" s="481"/>
      <c r="N195" s="481"/>
    </row>
    <row r="196" spans="1:14" s="478" customFormat="1" ht="12" customHeight="1">
      <c r="A196" s="479"/>
      <c r="B196" s="482"/>
      <c r="C196" s="481"/>
      <c r="D196" s="481"/>
      <c r="E196" s="482"/>
      <c r="F196" s="483"/>
      <c r="G196" s="481"/>
      <c r="H196" s="483"/>
      <c r="I196" s="481"/>
      <c r="J196" s="483"/>
      <c r="K196" s="481"/>
      <c r="L196" s="481"/>
      <c r="M196" s="481"/>
      <c r="N196" s="481"/>
    </row>
    <row r="197" spans="1:14" ht="12" customHeight="1">
      <c r="A197" s="468"/>
      <c r="B197" s="470" t="s">
        <v>1153</v>
      </c>
      <c r="C197" s="471">
        <v>650</v>
      </c>
      <c r="D197" s="471">
        <v>12</v>
      </c>
      <c r="E197" s="472" t="s">
        <v>769</v>
      </c>
      <c r="F197" s="473">
        <v>7800</v>
      </c>
      <c r="G197" s="471">
        <v>5</v>
      </c>
      <c r="H197" s="473">
        <v>3250</v>
      </c>
      <c r="I197" s="471">
        <v>5</v>
      </c>
      <c r="J197" s="473">
        <v>3250</v>
      </c>
      <c r="K197" s="471">
        <v>2</v>
      </c>
      <c r="L197" s="473">
        <v>1300</v>
      </c>
      <c r="M197" s="471"/>
      <c r="N197" s="471"/>
    </row>
    <row r="198" spans="1:14" ht="12" customHeight="1">
      <c r="A198" s="468"/>
      <c r="B198" s="470" t="s">
        <v>1154</v>
      </c>
      <c r="C198" s="471">
        <v>175</v>
      </c>
      <c r="D198" s="471">
        <v>25</v>
      </c>
      <c r="E198" s="472" t="s">
        <v>148</v>
      </c>
      <c r="F198" s="473">
        <v>4375</v>
      </c>
      <c r="G198" s="471">
        <v>5</v>
      </c>
      <c r="H198" s="471">
        <v>875</v>
      </c>
      <c r="I198" s="471">
        <v>5</v>
      </c>
      <c r="J198" s="471">
        <v>875</v>
      </c>
      <c r="K198" s="471">
        <v>2</v>
      </c>
      <c r="L198" s="471">
        <v>350</v>
      </c>
      <c r="M198" s="471"/>
      <c r="N198" s="471"/>
    </row>
    <row r="199" spans="1:14" ht="12" customHeight="1">
      <c r="A199" s="468"/>
      <c r="B199" s="470" t="s">
        <v>1155</v>
      </c>
      <c r="C199" s="473">
        <v>1104</v>
      </c>
      <c r="D199" s="471">
        <v>3</v>
      </c>
      <c r="E199" s="472" t="s">
        <v>1156</v>
      </c>
      <c r="F199" s="473">
        <v>3312</v>
      </c>
      <c r="G199" s="471">
        <v>1</v>
      </c>
      <c r="H199" s="473">
        <v>1104</v>
      </c>
      <c r="I199" s="471">
        <v>1</v>
      </c>
      <c r="J199" s="473">
        <v>1104</v>
      </c>
      <c r="K199" s="471">
        <v>1</v>
      </c>
      <c r="L199" s="473">
        <v>1104</v>
      </c>
      <c r="M199" s="471"/>
      <c r="N199" s="471"/>
    </row>
    <row r="200" spans="1:14" ht="12" customHeight="1">
      <c r="A200" s="468"/>
      <c r="B200" s="470" t="s">
        <v>1157</v>
      </c>
      <c r="C200" s="471">
        <v>50</v>
      </c>
      <c r="D200" s="471">
        <v>3</v>
      </c>
      <c r="E200" s="472" t="s">
        <v>148</v>
      </c>
      <c r="F200" s="471">
        <v>150</v>
      </c>
      <c r="G200" s="471">
        <v>1</v>
      </c>
      <c r="H200" s="471">
        <v>50</v>
      </c>
      <c r="I200" s="471">
        <v>1</v>
      </c>
      <c r="J200" s="471">
        <v>50</v>
      </c>
      <c r="K200" s="471">
        <v>1</v>
      </c>
      <c r="L200" s="471">
        <v>50</v>
      </c>
      <c r="M200" s="471"/>
      <c r="N200" s="471"/>
    </row>
    <row r="201" spans="1:14" ht="12" customHeight="1">
      <c r="A201" s="468"/>
      <c r="B201" s="470" t="s">
        <v>1158</v>
      </c>
      <c r="C201" s="471">
        <v>400</v>
      </c>
      <c r="D201" s="471">
        <v>10</v>
      </c>
      <c r="E201" s="472" t="s">
        <v>148</v>
      </c>
      <c r="F201" s="473">
        <v>4000</v>
      </c>
      <c r="G201" s="471">
        <v>5</v>
      </c>
      <c r="H201" s="473">
        <v>2000</v>
      </c>
      <c r="I201" s="471">
        <v>5</v>
      </c>
      <c r="J201" s="473">
        <v>2000</v>
      </c>
      <c r="K201" s="471"/>
      <c r="L201" s="471"/>
      <c r="M201" s="471"/>
      <c r="N201" s="471"/>
    </row>
    <row r="202" spans="1:14" ht="12" customHeight="1">
      <c r="A202" s="468"/>
      <c r="B202" s="470" t="s">
        <v>1159</v>
      </c>
      <c r="C202" s="471">
        <v>300</v>
      </c>
      <c r="D202" s="471">
        <v>6</v>
      </c>
      <c r="E202" s="472" t="s">
        <v>148</v>
      </c>
      <c r="F202" s="473">
        <v>1800</v>
      </c>
      <c r="G202" s="471">
        <v>3</v>
      </c>
      <c r="H202" s="471">
        <v>900</v>
      </c>
      <c r="I202" s="471">
        <v>3</v>
      </c>
      <c r="J202" s="471">
        <v>900</v>
      </c>
      <c r="K202" s="471"/>
      <c r="L202" s="471"/>
      <c r="M202" s="471"/>
      <c r="N202" s="471"/>
    </row>
    <row r="203" spans="1:14" ht="12" customHeight="1">
      <c r="A203" s="468"/>
      <c r="B203" s="470" t="s">
        <v>1160</v>
      </c>
      <c r="C203" s="471">
        <v>95</v>
      </c>
      <c r="D203" s="471">
        <v>10</v>
      </c>
      <c r="E203" s="472" t="s">
        <v>128</v>
      </c>
      <c r="F203" s="471">
        <v>950</v>
      </c>
      <c r="G203" s="471">
        <v>5</v>
      </c>
      <c r="H203" s="471">
        <v>475</v>
      </c>
      <c r="I203" s="471">
        <v>5</v>
      </c>
      <c r="J203" s="471">
        <v>475</v>
      </c>
      <c r="K203" s="471"/>
      <c r="L203" s="471"/>
      <c r="M203" s="471"/>
      <c r="N203" s="471"/>
    </row>
    <row r="204" spans="1:14" ht="12" customHeight="1">
      <c r="A204" s="468"/>
      <c r="B204" s="470" t="s">
        <v>1161</v>
      </c>
      <c r="C204" s="471">
        <v>700</v>
      </c>
      <c r="D204" s="471">
        <v>2</v>
      </c>
      <c r="E204" s="472" t="s">
        <v>61</v>
      </c>
      <c r="F204" s="473">
        <v>1400</v>
      </c>
      <c r="G204" s="471">
        <v>1</v>
      </c>
      <c r="H204" s="471">
        <v>700</v>
      </c>
      <c r="I204" s="471">
        <v>1</v>
      </c>
      <c r="J204" s="471">
        <v>700</v>
      </c>
      <c r="K204" s="471"/>
      <c r="L204" s="471"/>
      <c r="M204" s="471"/>
      <c r="N204" s="471"/>
    </row>
    <row r="205" spans="1:14" ht="12" customHeight="1">
      <c r="A205" s="468"/>
      <c r="B205" s="470" t="s">
        <v>1162</v>
      </c>
      <c r="C205" s="473">
        <v>2200</v>
      </c>
      <c r="D205" s="471">
        <v>4</v>
      </c>
      <c r="E205" s="472" t="s">
        <v>1156</v>
      </c>
      <c r="F205" s="473">
        <v>8800</v>
      </c>
      <c r="G205" s="471">
        <v>1</v>
      </c>
      <c r="H205" s="473">
        <v>2200</v>
      </c>
      <c r="I205" s="471">
        <v>1</v>
      </c>
      <c r="J205" s="473">
        <v>2200</v>
      </c>
      <c r="K205" s="471">
        <v>1</v>
      </c>
      <c r="L205" s="473">
        <v>2200</v>
      </c>
      <c r="M205" s="471">
        <v>1</v>
      </c>
      <c r="N205" s="473">
        <v>2200</v>
      </c>
    </row>
    <row r="206" spans="1:14" ht="12" customHeight="1">
      <c r="A206" s="468"/>
      <c r="B206" s="470" t="s">
        <v>1163</v>
      </c>
      <c r="C206" s="471">
        <v>750</v>
      </c>
      <c r="D206" s="471">
        <v>1</v>
      </c>
      <c r="E206" s="472" t="s">
        <v>61</v>
      </c>
      <c r="F206" s="471">
        <v>750</v>
      </c>
      <c r="G206" s="471">
        <v>1</v>
      </c>
      <c r="H206" s="471">
        <v>750</v>
      </c>
      <c r="I206" s="471"/>
      <c r="J206" s="471"/>
      <c r="K206" s="471"/>
      <c r="L206" s="471"/>
      <c r="M206" s="471"/>
      <c r="N206" s="471"/>
    </row>
    <row r="207" spans="1:14" ht="12" customHeight="1">
      <c r="A207" s="468"/>
      <c r="B207" s="470" t="s">
        <v>1164</v>
      </c>
      <c r="C207" s="471">
        <v>950</v>
      </c>
      <c r="D207" s="471">
        <v>4</v>
      </c>
      <c r="E207" s="472" t="s">
        <v>148</v>
      </c>
      <c r="F207" s="473">
        <v>3800</v>
      </c>
      <c r="G207" s="471">
        <v>1</v>
      </c>
      <c r="H207" s="471">
        <v>950</v>
      </c>
      <c r="I207" s="471">
        <v>1</v>
      </c>
      <c r="J207" s="471">
        <v>950</v>
      </c>
      <c r="K207" s="471">
        <v>1</v>
      </c>
      <c r="L207" s="471">
        <v>950</v>
      </c>
      <c r="M207" s="471">
        <v>1</v>
      </c>
      <c r="N207" s="471">
        <v>950</v>
      </c>
    </row>
    <row r="208" spans="1:14" ht="12" customHeight="1">
      <c r="A208" s="468"/>
      <c r="B208" s="470" t="s">
        <v>1165</v>
      </c>
      <c r="C208" s="473">
        <v>1100</v>
      </c>
      <c r="D208" s="471">
        <v>4</v>
      </c>
      <c r="E208" s="472" t="s">
        <v>148</v>
      </c>
      <c r="F208" s="473">
        <v>4400</v>
      </c>
      <c r="G208" s="471">
        <v>1</v>
      </c>
      <c r="H208" s="473">
        <v>1100</v>
      </c>
      <c r="I208" s="471">
        <v>1</v>
      </c>
      <c r="J208" s="473">
        <v>1100</v>
      </c>
      <c r="K208" s="471">
        <v>1</v>
      </c>
      <c r="L208" s="473">
        <v>1100</v>
      </c>
      <c r="M208" s="471">
        <v>1</v>
      </c>
      <c r="N208" s="473">
        <v>1100</v>
      </c>
    </row>
    <row r="209" spans="1:14" ht="12" customHeight="1">
      <c r="A209" s="468"/>
      <c r="B209" s="470" t="s">
        <v>1166</v>
      </c>
      <c r="C209" s="471">
        <v>950</v>
      </c>
      <c r="D209" s="471">
        <v>2</v>
      </c>
      <c r="E209" s="472" t="s">
        <v>61</v>
      </c>
      <c r="F209" s="473">
        <v>1900</v>
      </c>
      <c r="G209" s="471">
        <v>1</v>
      </c>
      <c r="H209" s="471">
        <v>950</v>
      </c>
      <c r="I209" s="471">
        <v>1</v>
      </c>
      <c r="J209" s="471">
        <v>950</v>
      </c>
      <c r="K209" s="471"/>
      <c r="L209" s="471"/>
      <c r="M209" s="471"/>
      <c r="N209" s="471"/>
    </row>
    <row r="210" spans="1:14" ht="12" customHeight="1">
      <c r="A210" s="468"/>
      <c r="B210" s="470" t="s">
        <v>1167</v>
      </c>
      <c r="C210" s="471">
        <v>580</v>
      </c>
      <c r="D210" s="471">
        <v>6</v>
      </c>
      <c r="E210" s="472" t="s">
        <v>133</v>
      </c>
      <c r="F210" s="473">
        <v>3480</v>
      </c>
      <c r="G210" s="471">
        <v>2</v>
      </c>
      <c r="H210" s="473">
        <v>1160</v>
      </c>
      <c r="I210" s="471">
        <v>2</v>
      </c>
      <c r="J210" s="473">
        <v>1160</v>
      </c>
      <c r="K210" s="471">
        <v>2</v>
      </c>
      <c r="L210" s="473">
        <v>1160</v>
      </c>
      <c r="M210" s="471"/>
      <c r="N210" s="471"/>
    </row>
    <row r="211" spans="1:14" ht="12" customHeight="1">
      <c r="A211" s="468"/>
      <c r="B211" s="470" t="s">
        <v>1168</v>
      </c>
      <c r="C211" s="471">
        <v>190</v>
      </c>
      <c r="D211" s="471">
        <v>20</v>
      </c>
      <c r="E211" s="472" t="s">
        <v>133</v>
      </c>
      <c r="F211" s="473">
        <v>3800</v>
      </c>
      <c r="G211" s="471">
        <v>5</v>
      </c>
      <c r="H211" s="471">
        <v>950</v>
      </c>
      <c r="I211" s="471">
        <v>5</v>
      </c>
      <c r="J211" s="471">
        <v>950</v>
      </c>
      <c r="K211" s="471">
        <v>5</v>
      </c>
      <c r="L211" s="471">
        <v>950</v>
      </c>
      <c r="M211" s="471">
        <v>5</v>
      </c>
      <c r="N211" s="471">
        <v>950</v>
      </c>
    </row>
    <row r="212" spans="1:14" ht="12" customHeight="1">
      <c r="A212" s="468"/>
      <c r="B212" s="470" t="s">
        <v>1169</v>
      </c>
      <c r="C212" s="471" t="s">
        <v>975</v>
      </c>
      <c r="D212" s="471">
        <v>1</v>
      </c>
      <c r="E212" s="472" t="s">
        <v>61</v>
      </c>
      <c r="F212" s="471">
        <v>800</v>
      </c>
      <c r="G212" s="471">
        <v>1</v>
      </c>
      <c r="H212" s="471">
        <v>800</v>
      </c>
      <c r="I212" s="471"/>
      <c r="J212" s="471"/>
      <c r="K212" s="471"/>
      <c r="L212" s="471"/>
      <c r="M212" s="471"/>
      <c r="N212" s="471"/>
    </row>
    <row r="213" spans="1:14" ht="12" customHeight="1">
      <c r="A213" s="468"/>
      <c r="B213" s="470" t="s">
        <v>1170</v>
      </c>
      <c r="C213" s="471" t="s">
        <v>1004</v>
      </c>
      <c r="D213" s="471">
        <v>20</v>
      </c>
      <c r="E213" s="472" t="s">
        <v>133</v>
      </c>
      <c r="F213" s="471" t="s">
        <v>1171</v>
      </c>
      <c r="G213" s="471">
        <v>5</v>
      </c>
      <c r="H213" s="473">
        <v>1250</v>
      </c>
      <c r="I213" s="471">
        <v>5</v>
      </c>
      <c r="J213" s="473">
        <v>1250</v>
      </c>
      <c r="K213" s="471">
        <v>5</v>
      </c>
      <c r="L213" s="473">
        <v>1250</v>
      </c>
      <c r="M213" s="471">
        <v>5</v>
      </c>
      <c r="N213" s="473">
        <v>1250</v>
      </c>
    </row>
    <row r="214" spans="1:14" ht="12" customHeight="1">
      <c r="A214" s="468"/>
      <c r="B214" s="470" t="s">
        <v>1172</v>
      </c>
      <c r="C214" s="471">
        <v>220</v>
      </c>
      <c r="D214" s="471">
        <v>20</v>
      </c>
      <c r="E214" s="472" t="s">
        <v>133</v>
      </c>
      <c r="F214" s="473">
        <v>4400</v>
      </c>
      <c r="G214" s="471">
        <v>10</v>
      </c>
      <c r="H214" s="473">
        <v>2200</v>
      </c>
      <c r="I214" s="471">
        <v>10</v>
      </c>
      <c r="J214" s="473">
        <v>2200</v>
      </c>
      <c r="K214" s="471"/>
      <c r="L214" s="471"/>
      <c r="M214" s="471"/>
      <c r="N214" s="471"/>
    </row>
    <row r="215" spans="1:14" ht="12" customHeight="1">
      <c r="A215" s="468"/>
      <c r="B215" s="470" t="s">
        <v>1173</v>
      </c>
      <c r="C215" s="471" t="s">
        <v>1120</v>
      </c>
      <c r="D215" s="471">
        <v>20</v>
      </c>
      <c r="E215" s="472" t="s">
        <v>128</v>
      </c>
      <c r="F215" s="473">
        <v>7000</v>
      </c>
      <c r="G215" s="471">
        <v>10</v>
      </c>
      <c r="H215" s="473">
        <v>3500</v>
      </c>
      <c r="I215" s="471">
        <v>10</v>
      </c>
      <c r="J215" s="473">
        <v>3500</v>
      </c>
      <c r="K215" s="471"/>
      <c r="L215" s="471"/>
      <c r="M215" s="471"/>
      <c r="N215" s="471"/>
    </row>
    <row r="216" spans="1:14" ht="12" customHeight="1">
      <c r="A216" s="468"/>
      <c r="B216" s="470" t="s">
        <v>1174</v>
      </c>
      <c r="C216" s="471">
        <v>75</v>
      </c>
      <c r="D216" s="471">
        <v>30</v>
      </c>
      <c r="E216" s="472" t="s">
        <v>128</v>
      </c>
      <c r="F216" s="473">
        <v>2250</v>
      </c>
      <c r="G216" s="471">
        <v>10</v>
      </c>
      <c r="H216" s="471">
        <v>750</v>
      </c>
      <c r="I216" s="471">
        <v>10</v>
      </c>
      <c r="J216" s="471">
        <v>750</v>
      </c>
      <c r="K216" s="471">
        <v>10</v>
      </c>
      <c r="L216" s="471">
        <v>750</v>
      </c>
      <c r="M216" s="471"/>
      <c r="N216" s="471"/>
    </row>
    <row r="217" spans="1:14" ht="12" customHeight="1">
      <c r="A217" s="468"/>
      <c r="B217" s="470" t="s">
        <v>1175</v>
      </c>
      <c r="C217" s="471">
        <v>850</v>
      </c>
      <c r="D217" s="471">
        <v>1</v>
      </c>
      <c r="E217" s="472" t="s">
        <v>61</v>
      </c>
      <c r="F217" s="471">
        <v>850</v>
      </c>
      <c r="G217" s="471">
        <v>1</v>
      </c>
      <c r="H217" s="471">
        <v>850</v>
      </c>
      <c r="I217" s="471"/>
      <c r="J217" s="471"/>
      <c r="K217" s="471"/>
      <c r="L217" s="471"/>
      <c r="M217" s="471"/>
      <c r="N217" s="471"/>
    </row>
    <row r="218" spans="1:14" ht="12" customHeight="1">
      <c r="A218" s="468"/>
      <c r="B218" s="470" t="s">
        <v>1176</v>
      </c>
      <c r="C218" s="471">
        <v>850</v>
      </c>
      <c r="D218" s="471">
        <v>1</v>
      </c>
      <c r="E218" s="472" t="s">
        <v>61</v>
      </c>
      <c r="F218" s="471">
        <v>850</v>
      </c>
      <c r="G218" s="471">
        <v>1</v>
      </c>
      <c r="H218" s="471">
        <v>850</v>
      </c>
      <c r="I218" s="471"/>
      <c r="J218" s="471"/>
      <c r="K218" s="471"/>
      <c r="L218" s="471"/>
      <c r="M218" s="471"/>
      <c r="N218" s="471"/>
    </row>
    <row r="219" spans="1:14" ht="12" customHeight="1">
      <c r="A219" s="468"/>
      <c r="B219" s="470" t="s">
        <v>1177</v>
      </c>
      <c r="C219" s="471" t="s">
        <v>1178</v>
      </c>
      <c r="D219" s="471">
        <v>1</v>
      </c>
      <c r="E219" s="472" t="s">
        <v>61</v>
      </c>
      <c r="F219" s="471">
        <v>250</v>
      </c>
      <c r="G219" s="471">
        <v>1</v>
      </c>
      <c r="H219" s="473">
        <v>2500</v>
      </c>
      <c r="I219" s="471"/>
      <c r="J219" s="471"/>
      <c r="K219" s="471"/>
      <c r="L219" s="471"/>
      <c r="M219" s="471"/>
      <c r="N219" s="471"/>
    </row>
    <row r="220" spans="1:14" ht="12" customHeight="1">
      <c r="A220" s="468"/>
      <c r="B220" s="470" t="s">
        <v>1179</v>
      </c>
      <c r="C220" s="471" t="s">
        <v>1178</v>
      </c>
      <c r="D220" s="471">
        <v>1</v>
      </c>
      <c r="E220" s="472" t="s">
        <v>61</v>
      </c>
      <c r="F220" s="471">
        <v>250</v>
      </c>
      <c r="G220" s="471">
        <v>1</v>
      </c>
      <c r="H220" s="473">
        <v>2500</v>
      </c>
      <c r="I220" s="471"/>
      <c r="J220" s="471"/>
      <c r="K220" s="471"/>
      <c r="L220" s="471"/>
      <c r="M220" s="471"/>
      <c r="N220" s="471"/>
    </row>
    <row r="221" spans="1:14" ht="12" customHeight="1">
      <c r="A221" s="468"/>
      <c r="B221" s="470" t="s">
        <v>1180</v>
      </c>
      <c r="C221" s="471" t="s">
        <v>1178</v>
      </c>
      <c r="D221" s="471">
        <v>2</v>
      </c>
      <c r="E221" s="472" t="s">
        <v>61</v>
      </c>
      <c r="F221" s="473">
        <v>1000</v>
      </c>
      <c r="G221" s="471">
        <v>1</v>
      </c>
      <c r="H221" s="473">
        <v>2500</v>
      </c>
      <c r="I221" s="471"/>
      <c r="J221" s="471"/>
      <c r="K221" s="471"/>
      <c r="L221" s="471"/>
      <c r="M221" s="471"/>
      <c r="N221" s="471"/>
    </row>
    <row r="222" spans="1:14" ht="12" customHeight="1">
      <c r="A222" s="468"/>
      <c r="B222" s="470" t="s">
        <v>1181</v>
      </c>
      <c r="C222" s="471" t="s">
        <v>1004</v>
      </c>
      <c r="D222" s="471">
        <v>1</v>
      </c>
      <c r="E222" s="472" t="s">
        <v>61</v>
      </c>
      <c r="F222" s="471">
        <v>250</v>
      </c>
      <c r="G222" s="471">
        <v>1</v>
      </c>
      <c r="H222" s="473">
        <v>2500</v>
      </c>
      <c r="I222" s="471"/>
      <c r="J222" s="471"/>
      <c r="K222" s="471"/>
      <c r="L222" s="471"/>
      <c r="M222" s="471"/>
      <c r="N222" s="471"/>
    </row>
    <row r="223" spans="1:14" ht="12" customHeight="1">
      <c r="A223" s="468"/>
      <c r="B223" s="470" t="s">
        <v>1182</v>
      </c>
      <c r="C223" s="471" t="s">
        <v>1183</v>
      </c>
      <c r="D223" s="471">
        <v>200</v>
      </c>
      <c r="E223" s="472" t="s">
        <v>128</v>
      </c>
      <c r="F223" s="473">
        <v>5000</v>
      </c>
      <c r="G223" s="471">
        <v>100</v>
      </c>
      <c r="H223" s="473">
        <v>2500</v>
      </c>
      <c r="I223" s="471">
        <v>100</v>
      </c>
      <c r="J223" s="473">
        <v>2500</v>
      </c>
      <c r="K223" s="471"/>
      <c r="L223" s="471"/>
      <c r="M223" s="471"/>
      <c r="N223" s="471"/>
    </row>
    <row r="224" spans="1:14" ht="12" customHeight="1">
      <c r="A224" s="468"/>
      <c r="B224" s="470" t="s">
        <v>1184</v>
      </c>
      <c r="C224" s="471" t="s">
        <v>1185</v>
      </c>
      <c r="D224" s="471">
        <v>4</v>
      </c>
      <c r="E224" s="472" t="s">
        <v>679</v>
      </c>
      <c r="F224" s="471">
        <v>400</v>
      </c>
      <c r="G224" s="471">
        <v>2</v>
      </c>
      <c r="H224" s="471">
        <v>200</v>
      </c>
      <c r="I224" s="471">
        <v>2</v>
      </c>
      <c r="J224" s="471">
        <v>200</v>
      </c>
      <c r="K224" s="471"/>
      <c r="L224" s="471"/>
      <c r="M224" s="471"/>
      <c r="N224" s="471"/>
    </row>
    <row r="225" spans="1:14" ht="12" customHeight="1">
      <c r="A225" s="468"/>
      <c r="B225" s="470" t="s">
        <v>1186</v>
      </c>
      <c r="C225" s="471" t="s">
        <v>1051</v>
      </c>
      <c r="D225" s="471">
        <v>4</v>
      </c>
      <c r="E225" s="472" t="s">
        <v>148</v>
      </c>
      <c r="F225" s="471">
        <v>100</v>
      </c>
      <c r="G225" s="471">
        <v>2</v>
      </c>
      <c r="H225" s="471">
        <v>100</v>
      </c>
      <c r="I225" s="471">
        <v>2</v>
      </c>
      <c r="J225" s="471">
        <v>100</v>
      </c>
      <c r="K225" s="471"/>
      <c r="L225" s="471"/>
      <c r="M225" s="471"/>
      <c r="N225" s="471"/>
    </row>
    <row r="226" spans="1:14" ht="12" customHeight="1">
      <c r="A226" s="468"/>
      <c r="B226" s="470" t="s">
        <v>1187</v>
      </c>
      <c r="C226" s="473">
        <v>1000</v>
      </c>
      <c r="D226" s="471">
        <v>10</v>
      </c>
      <c r="E226" s="472" t="s">
        <v>148</v>
      </c>
      <c r="F226" s="473">
        <v>10000</v>
      </c>
      <c r="G226" s="471">
        <v>5</v>
      </c>
      <c r="H226" s="473">
        <v>5000</v>
      </c>
      <c r="I226" s="471">
        <v>5</v>
      </c>
      <c r="J226" s="473">
        <v>5000</v>
      </c>
      <c r="K226" s="471"/>
      <c r="L226" s="471"/>
      <c r="M226" s="471"/>
      <c r="N226" s="471"/>
    </row>
    <row r="227" spans="1:14" ht="12" customHeight="1">
      <c r="A227" s="468"/>
      <c r="B227" s="470" t="s">
        <v>1188</v>
      </c>
      <c r="C227" s="473">
        <v>1000</v>
      </c>
      <c r="D227" s="471">
        <v>10</v>
      </c>
      <c r="E227" s="472" t="s">
        <v>148</v>
      </c>
      <c r="F227" s="473">
        <v>10000</v>
      </c>
      <c r="G227" s="471">
        <v>5</v>
      </c>
      <c r="H227" s="473">
        <v>5000</v>
      </c>
      <c r="I227" s="471">
        <v>5</v>
      </c>
      <c r="J227" s="473">
        <v>5000</v>
      </c>
      <c r="K227" s="471"/>
      <c r="L227" s="471"/>
      <c r="M227" s="471"/>
      <c r="N227" s="471"/>
    </row>
    <row r="228" spans="1:14" ht="12" customHeight="1">
      <c r="A228" s="468"/>
      <c r="B228" s="470" t="s">
        <v>1189</v>
      </c>
      <c r="C228" s="471">
        <v>850</v>
      </c>
      <c r="D228" s="471">
        <v>10</v>
      </c>
      <c r="E228" s="472" t="s">
        <v>148</v>
      </c>
      <c r="F228" s="473">
        <v>8500</v>
      </c>
      <c r="G228" s="471">
        <v>5</v>
      </c>
      <c r="H228" s="473">
        <v>4250</v>
      </c>
      <c r="I228" s="471">
        <v>5</v>
      </c>
      <c r="J228" s="473">
        <v>4250</v>
      </c>
      <c r="K228" s="471"/>
      <c r="L228" s="471"/>
      <c r="M228" s="471"/>
      <c r="N228" s="471"/>
    </row>
    <row r="229" spans="1:14" ht="12" customHeight="1">
      <c r="A229" s="468"/>
      <c r="B229" s="470" t="s">
        <v>1190</v>
      </c>
      <c r="C229" s="471">
        <v>950</v>
      </c>
      <c r="D229" s="471">
        <v>10</v>
      </c>
      <c r="E229" s="472" t="s">
        <v>1149</v>
      </c>
      <c r="F229" s="473">
        <v>9500</v>
      </c>
      <c r="G229" s="471">
        <v>5</v>
      </c>
      <c r="H229" s="473">
        <v>4750</v>
      </c>
      <c r="I229" s="471">
        <v>5</v>
      </c>
      <c r="J229" s="471" t="s">
        <v>1191</v>
      </c>
      <c r="K229" s="471"/>
      <c r="L229" s="471"/>
      <c r="M229" s="471"/>
      <c r="N229" s="471"/>
    </row>
    <row r="230" spans="1:14" ht="12" customHeight="1">
      <c r="A230" s="468"/>
      <c r="B230" s="470" t="s">
        <v>1192</v>
      </c>
      <c r="C230" s="471"/>
      <c r="D230" s="471">
        <v>30</v>
      </c>
      <c r="E230" s="485" t="s">
        <v>307</v>
      </c>
      <c r="F230" s="471"/>
      <c r="G230" s="471">
        <v>30</v>
      </c>
      <c r="H230" s="471"/>
      <c r="I230" s="471"/>
      <c r="J230" s="471"/>
      <c r="K230" s="471"/>
      <c r="L230" s="471"/>
      <c r="M230" s="471"/>
      <c r="N230" s="471"/>
    </row>
    <row r="231" spans="1:14" ht="12" customHeight="1">
      <c r="A231" s="468"/>
      <c r="B231" s="470" t="s">
        <v>1193</v>
      </c>
      <c r="C231" s="471"/>
      <c r="D231" s="471">
        <v>10</v>
      </c>
      <c r="E231" s="471" t="s">
        <v>1194</v>
      </c>
      <c r="F231" s="471"/>
      <c r="G231" s="471">
        <v>5</v>
      </c>
      <c r="H231" s="471"/>
      <c r="I231" s="471">
        <v>5</v>
      </c>
      <c r="J231" s="471"/>
      <c r="K231" s="471"/>
      <c r="L231" s="471"/>
      <c r="M231" s="471"/>
      <c r="N231" s="468"/>
    </row>
    <row r="232" spans="1:14" ht="12" customHeight="1">
      <c r="A232" s="468"/>
      <c r="B232" s="470" t="s">
        <v>1195</v>
      </c>
      <c r="C232" s="471"/>
      <c r="D232" s="471">
        <v>10</v>
      </c>
      <c r="E232" s="471" t="s">
        <v>1194</v>
      </c>
      <c r="F232" s="471"/>
      <c r="G232" s="471">
        <v>5</v>
      </c>
      <c r="H232" s="471"/>
      <c r="I232" s="471">
        <v>5</v>
      </c>
      <c r="J232" s="471"/>
      <c r="K232" s="471"/>
      <c r="L232" s="471"/>
      <c r="M232" s="471"/>
      <c r="N232" s="468"/>
    </row>
    <row r="233" spans="1:14" ht="12" customHeight="1">
      <c r="A233" s="468"/>
      <c r="B233" s="470" t="s">
        <v>1196</v>
      </c>
      <c r="C233" s="471"/>
      <c r="D233" s="471">
        <v>10</v>
      </c>
      <c r="E233" s="471" t="s">
        <v>1194</v>
      </c>
      <c r="F233" s="471"/>
      <c r="G233" s="471">
        <v>5</v>
      </c>
      <c r="H233" s="471"/>
      <c r="I233" s="471">
        <v>5</v>
      </c>
      <c r="J233" s="471"/>
      <c r="K233" s="471"/>
      <c r="L233" s="471"/>
      <c r="M233" s="471"/>
      <c r="N233" s="468"/>
    </row>
    <row r="234" spans="1:14" ht="12" customHeight="1">
      <c r="A234" s="468"/>
      <c r="B234" s="470" t="s">
        <v>1197</v>
      </c>
      <c r="C234" s="471"/>
      <c r="D234" s="471"/>
      <c r="E234" s="471"/>
      <c r="F234" s="471"/>
      <c r="G234" s="471"/>
      <c r="H234" s="471"/>
      <c r="I234" s="471"/>
      <c r="J234" s="471"/>
      <c r="K234" s="471"/>
      <c r="L234" s="471"/>
      <c r="M234" s="471"/>
      <c r="N234" s="468"/>
    </row>
    <row r="235" spans="1:14" ht="12" customHeight="1">
      <c r="A235" s="468"/>
      <c r="B235" s="470" t="s">
        <v>1198</v>
      </c>
      <c r="C235" s="471"/>
      <c r="D235" s="471">
        <v>100</v>
      </c>
      <c r="E235" s="471" t="s">
        <v>128</v>
      </c>
      <c r="F235" s="471"/>
      <c r="G235" s="471">
        <v>50</v>
      </c>
      <c r="H235" s="471"/>
      <c r="I235" s="471">
        <v>50</v>
      </c>
      <c r="J235" s="471"/>
      <c r="K235" s="471"/>
      <c r="L235" s="471"/>
      <c r="M235" s="471"/>
      <c r="N235" s="468"/>
    </row>
    <row r="236" spans="1:14" ht="12" customHeight="1">
      <c r="A236" s="468"/>
      <c r="B236" s="470" t="s">
        <v>1199</v>
      </c>
      <c r="C236" s="471"/>
      <c r="D236" s="471">
        <v>100</v>
      </c>
      <c r="E236" s="471" t="s">
        <v>128</v>
      </c>
      <c r="F236" s="471"/>
      <c r="G236" s="471">
        <v>50</v>
      </c>
      <c r="H236" s="471"/>
      <c r="I236" s="471">
        <v>50</v>
      </c>
      <c r="J236" s="471"/>
      <c r="K236" s="471"/>
      <c r="L236" s="471"/>
      <c r="M236" s="471"/>
      <c r="N236" s="468"/>
    </row>
    <row r="237" spans="1:14" ht="12" customHeight="1">
      <c r="A237" s="468"/>
      <c r="B237" s="470" t="s">
        <v>1200</v>
      </c>
      <c r="C237" s="471"/>
      <c r="D237" s="471">
        <v>100</v>
      </c>
      <c r="E237" s="471" t="s">
        <v>128</v>
      </c>
      <c r="F237" s="471"/>
      <c r="G237" s="471">
        <v>50</v>
      </c>
      <c r="H237" s="471"/>
      <c r="I237" s="471">
        <v>50</v>
      </c>
      <c r="J237" s="471"/>
      <c r="K237" s="471"/>
      <c r="L237" s="471"/>
      <c r="M237" s="471"/>
      <c r="N237" s="468"/>
    </row>
    <row r="238" spans="1:14" ht="12" customHeight="1">
      <c r="A238" s="468"/>
      <c r="B238" s="470" t="s">
        <v>1201</v>
      </c>
      <c r="C238" s="471"/>
      <c r="D238" s="471">
        <v>100</v>
      </c>
      <c r="E238" s="471" t="s">
        <v>128</v>
      </c>
      <c r="F238" s="471"/>
      <c r="G238" s="471">
        <v>50</v>
      </c>
      <c r="H238" s="471"/>
      <c r="I238" s="471">
        <v>50</v>
      </c>
      <c r="J238" s="471"/>
      <c r="K238" s="471"/>
      <c r="L238" s="471"/>
      <c r="M238" s="471"/>
      <c r="N238" s="468"/>
    </row>
    <row r="239" spans="1:14" ht="12" customHeight="1">
      <c r="A239" s="468"/>
      <c r="B239" s="470" t="s">
        <v>1202</v>
      </c>
      <c r="C239" s="471"/>
      <c r="D239" s="471">
        <v>30</v>
      </c>
      <c r="E239" s="471" t="s">
        <v>1203</v>
      </c>
      <c r="F239" s="471"/>
      <c r="G239" s="471">
        <v>10</v>
      </c>
      <c r="H239" s="471"/>
      <c r="I239" s="471">
        <v>10</v>
      </c>
      <c r="J239" s="471"/>
      <c r="K239" s="471">
        <v>10</v>
      </c>
      <c r="L239" s="471"/>
      <c r="M239" s="471"/>
      <c r="N239" s="468"/>
    </row>
    <row r="240" spans="1:14" ht="12" customHeight="1">
      <c r="A240" s="468"/>
      <c r="B240" s="470" t="s">
        <v>1204</v>
      </c>
      <c r="C240" s="471"/>
      <c r="D240" s="471">
        <v>30</v>
      </c>
      <c r="E240" s="471" t="s">
        <v>128</v>
      </c>
      <c r="F240" s="471"/>
      <c r="G240" s="471">
        <v>10</v>
      </c>
      <c r="H240" s="471"/>
      <c r="I240" s="471">
        <v>10</v>
      </c>
      <c r="J240" s="471"/>
      <c r="K240" s="471">
        <v>10</v>
      </c>
      <c r="L240" s="471"/>
      <c r="M240" s="471"/>
      <c r="N240" s="468"/>
    </row>
    <row r="241" spans="1:14" ht="12" customHeight="1">
      <c r="A241" s="468"/>
      <c r="B241" s="470" t="s">
        <v>1205</v>
      </c>
      <c r="C241" s="471"/>
      <c r="D241" s="471"/>
      <c r="E241" s="471"/>
      <c r="F241" s="471"/>
      <c r="G241" s="471"/>
      <c r="H241" s="471"/>
      <c r="I241" s="471"/>
      <c r="J241" s="471"/>
      <c r="K241" s="471"/>
      <c r="L241" s="471"/>
      <c r="M241" s="471"/>
      <c r="N241" s="468"/>
    </row>
    <row r="242" spans="1:14" s="478" customFormat="1" ht="12" customHeight="1">
      <c r="A242" s="468"/>
      <c r="B242" s="469" t="s">
        <v>1043</v>
      </c>
      <c r="C242" s="468"/>
      <c r="D242" s="468"/>
      <c r="E242" s="468"/>
      <c r="F242" s="477">
        <f>SUM(F197:F241)</f>
        <v>112117</v>
      </c>
      <c r="G242" s="471"/>
      <c r="H242" s="471"/>
      <c r="I242" s="471"/>
      <c r="J242" s="471"/>
      <c r="K242" s="471"/>
      <c r="L242" s="471"/>
      <c r="M242" s="471"/>
      <c r="N242" s="468"/>
    </row>
    <row r="243" spans="1:14" s="478" customFormat="1" ht="12" customHeight="1">
      <c r="A243" s="479"/>
      <c r="B243" s="480"/>
      <c r="C243" s="481"/>
      <c r="D243" s="481"/>
      <c r="E243" s="481"/>
      <c r="F243" s="481"/>
      <c r="G243" s="481"/>
      <c r="H243" s="481"/>
      <c r="I243" s="481"/>
      <c r="J243" s="481"/>
      <c r="K243" s="481"/>
      <c r="L243" s="481"/>
      <c r="M243" s="481"/>
      <c r="N243" s="479"/>
    </row>
    <row r="244" spans="1:14" s="478" customFormat="1" ht="12" customHeight="1">
      <c r="A244" s="479"/>
      <c r="B244" s="480"/>
      <c r="C244" s="481"/>
      <c r="D244" s="481"/>
      <c r="E244" s="481"/>
      <c r="F244" s="481"/>
      <c r="G244" s="481"/>
      <c r="H244" s="481"/>
      <c r="I244" s="481"/>
      <c r="J244" s="481"/>
      <c r="K244" s="481"/>
      <c r="L244" s="481"/>
      <c r="M244" s="481"/>
      <c r="N244" s="479"/>
    </row>
    <row r="245" spans="1:14" s="478" customFormat="1" ht="12" customHeight="1">
      <c r="A245" s="479"/>
      <c r="B245" s="480"/>
      <c r="C245" s="481"/>
      <c r="D245" s="481"/>
      <c r="E245" s="481"/>
      <c r="F245" s="481"/>
      <c r="G245" s="481"/>
      <c r="H245" s="481"/>
      <c r="I245" s="481"/>
      <c r="J245" s="481"/>
      <c r="K245" s="481"/>
      <c r="L245" s="481"/>
      <c r="M245" s="481"/>
      <c r="N245" s="479"/>
    </row>
    <row r="246" spans="1:14" ht="12" customHeight="1">
      <c r="A246" s="468"/>
      <c r="B246" s="470" t="s">
        <v>1206</v>
      </c>
      <c r="C246" s="472">
        <v>450</v>
      </c>
      <c r="D246" s="471">
        <v>1</v>
      </c>
      <c r="E246" s="472" t="s">
        <v>194</v>
      </c>
      <c r="F246" s="471">
        <v>450</v>
      </c>
      <c r="G246" s="471">
        <v>1</v>
      </c>
      <c r="H246" s="471">
        <v>450</v>
      </c>
      <c r="I246" s="471"/>
      <c r="J246" s="471"/>
      <c r="K246" s="471"/>
      <c r="L246" s="471"/>
      <c r="M246" s="471"/>
      <c r="N246" s="471"/>
    </row>
    <row r="247" spans="1:14" ht="12" customHeight="1">
      <c r="A247" s="468"/>
      <c r="B247" s="470" t="s">
        <v>1207</v>
      </c>
      <c r="C247" s="472">
        <v>42</v>
      </c>
      <c r="D247" s="471">
        <v>2000</v>
      </c>
      <c r="E247" s="472" t="s">
        <v>253</v>
      </c>
      <c r="F247" s="473">
        <v>84000</v>
      </c>
      <c r="G247" s="471">
        <v>50</v>
      </c>
      <c r="H247" s="473">
        <v>2100</v>
      </c>
      <c r="I247" s="471">
        <v>50</v>
      </c>
      <c r="J247" s="473">
        <v>2100</v>
      </c>
      <c r="K247" s="471">
        <v>50</v>
      </c>
      <c r="L247" s="473">
        <v>2100</v>
      </c>
      <c r="M247" s="471">
        <v>50</v>
      </c>
      <c r="N247" s="473">
        <v>2100</v>
      </c>
    </row>
    <row r="248" spans="1:14" ht="12" customHeight="1">
      <c r="A248" s="468"/>
      <c r="B248" s="470" t="s">
        <v>1208</v>
      </c>
      <c r="C248" s="472">
        <v>200</v>
      </c>
      <c r="D248" s="471">
        <v>4</v>
      </c>
      <c r="E248" s="472" t="s">
        <v>253</v>
      </c>
      <c r="F248" s="471">
        <v>800</v>
      </c>
      <c r="G248" s="471">
        <v>2</v>
      </c>
      <c r="H248" s="471">
        <v>400</v>
      </c>
      <c r="I248" s="471">
        <v>2</v>
      </c>
      <c r="J248" s="471">
        <v>400</v>
      </c>
      <c r="K248" s="471"/>
      <c r="L248" s="471"/>
      <c r="M248" s="471"/>
      <c r="N248" s="471"/>
    </row>
    <row r="249" spans="1:14" ht="12" customHeight="1">
      <c r="A249" s="468"/>
      <c r="B249" s="470" t="s">
        <v>1209</v>
      </c>
      <c r="C249" s="472">
        <v>32</v>
      </c>
      <c r="D249" s="471">
        <v>3</v>
      </c>
      <c r="E249" s="472" t="s">
        <v>128</v>
      </c>
      <c r="F249" s="471">
        <v>96</v>
      </c>
      <c r="G249" s="471">
        <v>1</v>
      </c>
      <c r="H249" s="471">
        <v>32</v>
      </c>
      <c r="I249" s="471">
        <v>1</v>
      </c>
      <c r="J249" s="471">
        <v>32</v>
      </c>
      <c r="K249" s="471">
        <v>1</v>
      </c>
      <c r="L249" s="471">
        <v>32</v>
      </c>
      <c r="M249" s="471"/>
      <c r="N249" s="471"/>
    </row>
    <row r="250" spans="1:14" ht="12" customHeight="1">
      <c r="A250" s="468"/>
      <c r="B250" s="470" t="s">
        <v>1210</v>
      </c>
      <c r="C250" s="472">
        <v>300</v>
      </c>
      <c r="D250" s="471">
        <v>4</v>
      </c>
      <c r="E250" s="472" t="s">
        <v>128</v>
      </c>
      <c r="F250" s="473">
        <v>1200</v>
      </c>
      <c r="G250" s="471">
        <v>2</v>
      </c>
      <c r="H250" s="471">
        <v>600</v>
      </c>
      <c r="I250" s="471">
        <v>2</v>
      </c>
      <c r="J250" s="471">
        <v>600</v>
      </c>
      <c r="K250" s="471"/>
      <c r="L250" s="471"/>
      <c r="M250" s="471"/>
      <c r="N250" s="471"/>
    </row>
    <row r="251" spans="1:14" ht="12" customHeight="1">
      <c r="A251" s="468"/>
      <c r="B251" s="470" t="s">
        <v>1211</v>
      </c>
      <c r="C251" s="472">
        <v>350</v>
      </c>
      <c r="D251" s="471">
        <v>8</v>
      </c>
      <c r="E251" s="472" t="s">
        <v>128</v>
      </c>
      <c r="F251" s="473">
        <v>2800</v>
      </c>
      <c r="G251" s="471">
        <v>4</v>
      </c>
      <c r="H251" s="473">
        <v>1400</v>
      </c>
      <c r="I251" s="471">
        <v>4</v>
      </c>
      <c r="J251" s="473">
        <v>1400</v>
      </c>
      <c r="K251" s="471"/>
      <c r="L251" s="471"/>
      <c r="M251" s="471"/>
      <c r="N251" s="471"/>
    </row>
    <row r="252" spans="1:14" ht="12" customHeight="1">
      <c r="A252" s="468"/>
      <c r="B252" s="470" t="s">
        <v>1212</v>
      </c>
      <c r="C252" s="489">
        <v>4500</v>
      </c>
      <c r="D252" s="471">
        <v>8</v>
      </c>
      <c r="E252" s="472" t="s">
        <v>128</v>
      </c>
      <c r="F252" s="473">
        <v>36000</v>
      </c>
      <c r="G252" s="471">
        <v>4</v>
      </c>
      <c r="H252" s="473">
        <v>18000</v>
      </c>
      <c r="I252" s="471">
        <v>4</v>
      </c>
      <c r="J252" s="473">
        <v>18000</v>
      </c>
      <c r="K252" s="471"/>
      <c r="L252" s="471"/>
      <c r="M252" s="471"/>
      <c r="N252" s="471"/>
    </row>
    <row r="253" spans="1:14" ht="12" customHeight="1">
      <c r="A253" s="468"/>
      <c r="B253" s="470" t="s">
        <v>1213</v>
      </c>
      <c r="C253" s="472">
        <v>250</v>
      </c>
      <c r="D253" s="471">
        <v>20</v>
      </c>
      <c r="E253" s="472" t="s">
        <v>253</v>
      </c>
      <c r="F253" s="473">
        <v>5000</v>
      </c>
      <c r="G253" s="471">
        <v>5</v>
      </c>
      <c r="H253" s="473">
        <v>1250</v>
      </c>
      <c r="I253" s="471">
        <v>5</v>
      </c>
      <c r="J253" s="473">
        <v>1250</v>
      </c>
      <c r="K253" s="471">
        <v>5</v>
      </c>
      <c r="L253" s="473">
        <v>1250</v>
      </c>
      <c r="M253" s="471">
        <v>5</v>
      </c>
      <c r="N253" s="473">
        <v>1250</v>
      </c>
    </row>
    <row r="254" spans="1:14" ht="12" customHeight="1">
      <c r="A254" s="468"/>
      <c r="B254" s="470" t="s">
        <v>1214</v>
      </c>
      <c r="C254" s="472">
        <v>700</v>
      </c>
      <c r="D254" s="471">
        <v>8</v>
      </c>
      <c r="E254" s="472" t="s">
        <v>128</v>
      </c>
      <c r="F254" s="473">
        <v>5600</v>
      </c>
      <c r="G254" s="471">
        <v>4</v>
      </c>
      <c r="H254" s="473">
        <v>2800</v>
      </c>
      <c r="I254" s="471">
        <v>4</v>
      </c>
      <c r="J254" s="473">
        <v>2800</v>
      </c>
      <c r="K254" s="471"/>
      <c r="L254" s="471"/>
      <c r="M254" s="471"/>
      <c r="N254" s="471"/>
    </row>
    <row r="255" spans="1:14" ht="12" customHeight="1">
      <c r="A255" s="468"/>
      <c r="B255" s="470" t="s">
        <v>1215</v>
      </c>
      <c r="C255" s="489">
        <v>1500</v>
      </c>
      <c r="D255" s="471">
        <v>2</v>
      </c>
      <c r="E255" s="472" t="s">
        <v>128</v>
      </c>
      <c r="F255" s="473">
        <v>3000</v>
      </c>
      <c r="G255" s="471">
        <v>1</v>
      </c>
      <c r="H255" s="489">
        <v>1500</v>
      </c>
      <c r="I255" s="471">
        <v>1</v>
      </c>
      <c r="J255" s="489">
        <v>1500</v>
      </c>
      <c r="K255" s="471"/>
      <c r="L255" s="471"/>
      <c r="M255" s="471"/>
      <c r="N255" s="471"/>
    </row>
    <row r="256" spans="1:14" ht="12" customHeight="1">
      <c r="A256" s="468"/>
      <c r="B256" s="470" t="s">
        <v>1216</v>
      </c>
      <c r="C256" s="472">
        <v>600</v>
      </c>
      <c r="D256" s="471">
        <v>2</v>
      </c>
      <c r="E256" s="472" t="s">
        <v>128</v>
      </c>
      <c r="F256" s="473">
        <v>1200</v>
      </c>
      <c r="G256" s="471">
        <v>1</v>
      </c>
      <c r="H256" s="472">
        <v>600</v>
      </c>
      <c r="I256" s="471">
        <v>1</v>
      </c>
      <c r="J256" s="472">
        <v>600</v>
      </c>
      <c r="K256" s="471"/>
      <c r="L256" s="471"/>
      <c r="M256" s="471"/>
      <c r="N256" s="471"/>
    </row>
    <row r="257" spans="1:14" ht="12" customHeight="1">
      <c r="A257" s="468"/>
      <c r="B257" s="470" t="s">
        <v>1217</v>
      </c>
      <c r="C257" s="489">
        <v>1500</v>
      </c>
      <c r="D257" s="471">
        <v>2</v>
      </c>
      <c r="E257" s="472" t="s">
        <v>128</v>
      </c>
      <c r="F257" s="473">
        <v>3000</v>
      </c>
      <c r="G257" s="471">
        <v>1</v>
      </c>
      <c r="H257" s="489">
        <v>1500</v>
      </c>
      <c r="I257" s="471">
        <v>1</v>
      </c>
      <c r="J257" s="489">
        <v>1500</v>
      </c>
      <c r="K257" s="471"/>
      <c r="L257" s="471"/>
      <c r="M257" s="471"/>
      <c r="N257" s="471"/>
    </row>
    <row r="258" spans="1:14" ht="12" customHeight="1">
      <c r="A258" s="468"/>
      <c r="B258" s="470" t="s">
        <v>1218</v>
      </c>
      <c r="C258" s="472">
        <v>50</v>
      </c>
      <c r="D258" s="471">
        <v>10</v>
      </c>
      <c r="E258" s="472" t="s">
        <v>128</v>
      </c>
      <c r="F258" s="471">
        <v>500</v>
      </c>
      <c r="G258" s="471">
        <v>5</v>
      </c>
      <c r="H258" s="471">
        <v>250</v>
      </c>
      <c r="I258" s="471">
        <v>5</v>
      </c>
      <c r="J258" s="471">
        <v>250</v>
      </c>
      <c r="K258" s="471"/>
      <c r="L258" s="471"/>
      <c r="M258" s="471"/>
      <c r="N258" s="471"/>
    </row>
    <row r="259" spans="1:14" ht="12" customHeight="1">
      <c r="A259" s="468"/>
      <c r="B259" s="470" t="s">
        <v>1219</v>
      </c>
      <c r="C259" s="472">
        <v>750</v>
      </c>
      <c r="D259" s="471">
        <v>8</v>
      </c>
      <c r="E259" s="472" t="s">
        <v>128</v>
      </c>
      <c r="F259" s="473">
        <v>6000</v>
      </c>
      <c r="G259" s="471">
        <v>4</v>
      </c>
      <c r="H259" s="473">
        <v>3000</v>
      </c>
      <c r="I259" s="471">
        <v>4</v>
      </c>
      <c r="J259" s="473">
        <v>3000</v>
      </c>
      <c r="K259" s="471"/>
      <c r="L259" s="471"/>
      <c r="M259" s="471"/>
      <c r="N259" s="471"/>
    </row>
    <row r="260" spans="1:14" ht="12" customHeight="1">
      <c r="A260" s="468"/>
      <c r="B260" s="470" t="s">
        <v>1220</v>
      </c>
      <c r="C260" s="472">
        <v>800</v>
      </c>
      <c r="D260" s="471">
        <v>2</v>
      </c>
      <c r="E260" s="472" t="s">
        <v>128</v>
      </c>
      <c r="F260" s="473">
        <v>1600</v>
      </c>
      <c r="G260" s="471">
        <v>1</v>
      </c>
      <c r="H260" s="471">
        <v>800</v>
      </c>
      <c r="I260" s="471">
        <v>1</v>
      </c>
      <c r="J260" s="471">
        <v>800</v>
      </c>
      <c r="K260" s="471"/>
      <c r="L260" s="471"/>
      <c r="M260" s="471"/>
      <c r="N260" s="471"/>
    </row>
    <row r="261" spans="1:14" ht="12" customHeight="1">
      <c r="A261" s="468"/>
      <c r="B261" s="470" t="s">
        <v>1221</v>
      </c>
      <c r="C261" s="472">
        <v>800</v>
      </c>
      <c r="D261" s="471">
        <v>2</v>
      </c>
      <c r="E261" s="472" t="s">
        <v>128</v>
      </c>
      <c r="F261" s="473">
        <v>1600</v>
      </c>
      <c r="G261" s="471">
        <v>1</v>
      </c>
      <c r="H261" s="471">
        <v>800</v>
      </c>
      <c r="I261" s="471">
        <v>1</v>
      </c>
      <c r="J261" s="471">
        <v>800</v>
      </c>
      <c r="K261" s="471"/>
      <c r="L261" s="471"/>
      <c r="M261" s="471"/>
      <c r="N261" s="471"/>
    </row>
    <row r="262" spans="1:14" ht="12" customHeight="1">
      <c r="A262" s="468"/>
      <c r="B262" s="470" t="s">
        <v>1222</v>
      </c>
      <c r="C262" s="472">
        <v>400</v>
      </c>
      <c r="D262" s="471">
        <v>2</v>
      </c>
      <c r="E262" s="472" t="s">
        <v>128</v>
      </c>
      <c r="F262" s="471">
        <v>800</v>
      </c>
      <c r="G262" s="471">
        <v>1</v>
      </c>
      <c r="H262" s="471">
        <v>400</v>
      </c>
      <c r="I262" s="471">
        <v>1</v>
      </c>
      <c r="J262" s="471">
        <v>400</v>
      </c>
      <c r="K262" s="471"/>
      <c r="L262" s="471"/>
      <c r="M262" s="471"/>
      <c r="N262" s="471"/>
    </row>
    <row r="263" spans="1:14" ht="12" customHeight="1">
      <c r="A263" s="468"/>
      <c r="B263" s="470" t="s">
        <v>1223</v>
      </c>
      <c r="C263" s="472">
        <v>600</v>
      </c>
      <c r="D263" s="471">
        <v>2</v>
      </c>
      <c r="E263" s="472" t="s">
        <v>128</v>
      </c>
      <c r="F263" s="473">
        <v>1200</v>
      </c>
      <c r="G263" s="471">
        <v>1</v>
      </c>
      <c r="H263" s="471">
        <v>600</v>
      </c>
      <c r="I263" s="471">
        <v>1</v>
      </c>
      <c r="J263" s="471">
        <v>600</v>
      </c>
      <c r="K263" s="471"/>
      <c r="L263" s="471"/>
      <c r="M263" s="471"/>
      <c r="N263" s="471"/>
    </row>
    <row r="264" spans="1:14" ht="12" customHeight="1">
      <c r="A264" s="468"/>
      <c r="B264" s="470" t="s">
        <v>1224</v>
      </c>
      <c r="C264" s="472">
        <v>60</v>
      </c>
      <c r="D264" s="471">
        <v>5</v>
      </c>
      <c r="E264" s="472" t="s">
        <v>253</v>
      </c>
      <c r="F264" s="471">
        <v>300</v>
      </c>
      <c r="G264" s="471">
        <v>2</v>
      </c>
      <c r="H264" s="471">
        <v>120</v>
      </c>
      <c r="I264" s="471">
        <v>2</v>
      </c>
      <c r="J264" s="471">
        <v>120</v>
      </c>
      <c r="K264" s="471">
        <v>1</v>
      </c>
      <c r="L264" s="471">
        <v>60</v>
      </c>
      <c r="M264" s="471"/>
      <c r="N264" s="471"/>
    </row>
    <row r="265" spans="1:14" ht="12" customHeight="1">
      <c r="A265" s="468"/>
      <c r="B265" s="470" t="s">
        <v>1225</v>
      </c>
      <c r="C265" s="472">
        <v>250</v>
      </c>
      <c r="D265" s="471">
        <v>24</v>
      </c>
      <c r="E265" s="472" t="s">
        <v>128</v>
      </c>
      <c r="F265" s="473">
        <v>6000</v>
      </c>
      <c r="G265" s="471">
        <v>10</v>
      </c>
      <c r="H265" s="473">
        <v>2500</v>
      </c>
      <c r="I265" s="471">
        <v>10</v>
      </c>
      <c r="J265" s="473">
        <v>2500</v>
      </c>
      <c r="K265" s="471">
        <v>5</v>
      </c>
      <c r="L265" s="473">
        <v>1250</v>
      </c>
      <c r="M265" s="471"/>
      <c r="N265" s="471"/>
    </row>
    <row r="266" spans="1:14" ht="12" customHeight="1">
      <c r="A266" s="468"/>
      <c r="B266" s="470" t="s">
        <v>1226</v>
      </c>
      <c r="C266" s="472">
        <v>250</v>
      </c>
      <c r="D266" s="471">
        <v>30</v>
      </c>
      <c r="E266" s="472" t="s">
        <v>128</v>
      </c>
      <c r="F266" s="473">
        <v>7500</v>
      </c>
      <c r="G266" s="471">
        <v>10</v>
      </c>
      <c r="H266" s="473">
        <v>2500</v>
      </c>
      <c r="I266" s="471">
        <v>10</v>
      </c>
      <c r="J266" s="473">
        <v>2500</v>
      </c>
      <c r="K266" s="471">
        <v>10</v>
      </c>
      <c r="L266" s="473">
        <v>2500</v>
      </c>
      <c r="M266" s="471"/>
      <c r="N266" s="471"/>
    </row>
    <row r="267" spans="1:14" ht="12" customHeight="1">
      <c r="A267" s="468"/>
      <c r="B267" s="470" t="s">
        <v>1227</v>
      </c>
      <c r="C267" s="472">
        <v>500</v>
      </c>
      <c r="D267" s="471">
        <v>6</v>
      </c>
      <c r="E267" s="472" t="s">
        <v>1228</v>
      </c>
      <c r="F267" s="473">
        <v>3000</v>
      </c>
      <c r="G267" s="471">
        <v>2</v>
      </c>
      <c r="H267" s="473">
        <v>1000</v>
      </c>
      <c r="I267" s="471">
        <v>2</v>
      </c>
      <c r="J267" s="473">
        <v>1000</v>
      </c>
      <c r="K267" s="471">
        <v>2</v>
      </c>
      <c r="L267" s="473">
        <v>1000</v>
      </c>
      <c r="M267" s="471"/>
      <c r="N267" s="471"/>
    </row>
    <row r="268" spans="1:14" ht="12" customHeight="1">
      <c r="A268" s="468"/>
      <c r="B268" s="470"/>
      <c r="C268" s="472"/>
      <c r="D268" s="471"/>
      <c r="E268" s="472"/>
      <c r="F268" s="473"/>
      <c r="G268" s="471"/>
      <c r="H268" s="473"/>
      <c r="I268" s="471"/>
      <c r="J268" s="473"/>
      <c r="K268" s="471"/>
      <c r="L268" s="473"/>
      <c r="M268" s="471"/>
      <c r="N268" s="471"/>
    </row>
    <row r="269" spans="1:14" ht="12" customHeight="1">
      <c r="A269" s="468"/>
      <c r="B269" s="470"/>
      <c r="C269" s="472"/>
      <c r="D269" s="471"/>
      <c r="E269" s="472"/>
      <c r="F269" s="473"/>
      <c r="G269" s="471"/>
      <c r="H269" s="473"/>
      <c r="I269" s="471"/>
      <c r="J269" s="473"/>
      <c r="K269" s="471"/>
      <c r="L269" s="473"/>
      <c r="M269" s="471"/>
      <c r="N269" s="471"/>
    </row>
    <row r="270" spans="1:14" ht="12" customHeight="1">
      <c r="A270" s="468"/>
      <c r="B270" s="470" t="s">
        <v>1229</v>
      </c>
      <c r="C270" s="489">
        <v>1300</v>
      </c>
      <c r="D270" s="471">
        <v>1</v>
      </c>
      <c r="E270" s="472" t="s">
        <v>61</v>
      </c>
      <c r="F270" s="473">
        <v>1300</v>
      </c>
      <c r="G270" s="471">
        <v>1</v>
      </c>
      <c r="H270" s="489">
        <v>1300</v>
      </c>
      <c r="I270" s="471"/>
      <c r="J270" s="471"/>
      <c r="K270" s="471"/>
      <c r="L270" s="471"/>
      <c r="M270" s="471"/>
      <c r="N270" s="471"/>
    </row>
    <row r="271" spans="1:14" ht="12" customHeight="1">
      <c r="A271" s="468"/>
      <c r="B271" s="470" t="s">
        <v>1230</v>
      </c>
      <c r="C271" s="472">
        <v>400</v>
      </c>
      <c r="D271" s="471">
        <v>2</v>
      </c>
      <c r="E271" s="472" t="s">
        <v>1228</v>
      </c>
      <c r="F271" s="471">
        <v>800</v>
      </c>
      <c r="G271" s="471">
        <v>1</v>
      </c>
      <c r="H271" s="472">
        <v>400</v>
      </c>
      <c r="I271" s="471">
        <v>1</v>
      </c>
      <c r="J271" s="472">
        <v>400</v>
      </c>
      <c r="K271" s="471"/>
      <c r="L271" s="471"/>
      <c r="M271" s="471"/>
      <c r="N271" s="471"/>
    </row>
    <row r="272" spans="1:14" ht="12" customHeight="1">
      <c r="A272" s="468"/>
      <c r="B272" s="490" t="s">
        <v>1231</v>
      </c>
      <c r="C272" s="468"/>
      <c r="D272" s="468"/>
      <c r="E272" s="468"/>
      <c r="F272" s="468"/>
      <c r="G272" s="468"/>
      <c r="H272" s="468"/>
      <c r="I272" s="468"/>
      <c r="J272" s="468"/>
      <c r="K272" s="468"/>
      <c r="L272" s="468"/>
      <c r="M272" s="468"/>
      <c r="N272" s="468"/>
    </row>
    <row r="273" spans="1:14" ht="12" customHeight="1">
      <c r="A273" s="468"/>
      <c r="B273" s="470" t="s">
        <v>1232</v>
      </c>
      <c r="C273" s="472">
        <v>50</v>
      </c>
      <c r="D273" s="472">
        <v>2</v>
      </c>
      <c r="E273" s="471" t="s">
        <v>1203</v>
      </c>
      <c r="F273" s="471">
        <v>100</v>
      </c>
      <c r="G273" s="471">
        <v>1</v>
      </c>
      <c r="H273" s="471">
        <v>50</v>
      </c>
      <c r="I273" s="471">
        <v>1</v>
      </c>
      <c r="J273" s="471">
        <v>50</v>
      </c>
      <c r="K273" s="471"/>
      <c r="L273" s="471"/>
      <c r="M273" s="471"/>
      <c r="N273" s="471"/>
    </row>
    <row r="274" spans="1:14" ht="12" customHeight="1">
      <c r="A274" s="468"/>
      <c r="B274" s="470" t="s">
        <v>1233</v>
      </c>
      <c r="C274" s="472">
        <v>2</v>
      </c>
      <c r="D274" s="472">
        <v>100</v>
      </c>
      <c r="E274" s="471" t="s">
        <v>1203</v>
      </c>
      <c r="F274" s="471">
        <v>200</v>
      </c>
      <c r="G274" s="471">
        <v>50</v>
      </c>
      <c r="H274" s="471">
        <v>100</v>
      </c>
      <c r="I274" s="471">
        <v>50</v>
      </c>
      <c r="J274" s="471">
        <v>100</v>
      </c>
      <c r="K274" s="471"/>
      <c r="L274" s="471"/>
      <c r="M274" s="471"/>
      <c r="N274" s="471"/>
    </row>
    <row r="275" spans="1:14" ht="12" customHeight="1">
      <c r="A275" s="468"/>
      <c r="B275" s="470" t="s">
        <v>1234</v>
      </c>
      <c r="C275" s="472">
        <v>80</v>
      </c>
      <c r="D275" s="472">
        <v>20</v>
      </c>
      <c r="E275" s="471" t="s">
        <v>1203</v>
      </c>
      <c r="F275" s="473">
        <v>1600</v>
      </c>
      <c r="G275" s="471">
        <v>5</v>
      </c>
      <c r="H275" s="471">
        <v>400</v>
      </c>
      <c r="I275" s="471">
        <v>5</v>
      </c>
      <c r="J275" s="471">
        <v>400</v>
      </c>
      <c r="K275" s="471">
        <v>5</v>
      </c>
      <c r="L275" s="471">
        <v>400</v>
      </c>
      <c r="M275" s="471">
        <v>5</v>
      </c>
      <c r="N275" s="471">
        <v>400</v>
      </c>
    </row>
    <row r="276" spans="1:14" ht="12" customHeight="1">
      <c r="A276" s="468"/>
      <c r="B276" s="470" t="s">
        <v>1235</v>
      </c>
      <c r="C276" s="472">
        <v>75</v>
      </c>
      <c r="D276" s="472">
        <v>20</v>
      </c>
      <c r="E276" s="471" t="s">
        <v>1203</v>
      </c>
      <c r="F276" s="473">
        <v>1500</v>
      </c>
      <c r="G276" s="471">
        <v>5</v>
      </c>
      <c r="H276" s="471">
        <v>375</v>
      </c>
      <c r="I276" s="471">
        <v>5</v>
      </c>
      <c r="J276" s="471">
        <v>375</v>
      </c>
      <c r="K276" s="471">
        <v>5</v>
      </c>
      <c r="L276" s="471">
        <v>375</v>
      </c>
      <c r="M276" s="471">
        <v>5</v>
      </c>
      <c r="N276" s="471">
        <v>375</v>
      </c>
    </row>
    <row r="277" spans="1:14" ht="12" customHeight="1">
      <c r="A277" s="468"/>
      <c r="B277" s="470" t="s">
        <v>1236</v>
      </c>
      <c r="C277" s="472">
        <v>25</v>
      </c>
      <c r="D277" s="472">
        <v>10</v>
      </c>
      <c r="E277" s="471" t="s">
        <v>1203</v>
      </c>
      <c r="F277" s="471">
        <v>250</v>
      </c>
      <c r="G277" s="471">
        <v>5</v>
      </c>
      <c r="H277" s="471">
        <v>120</v>
      </c>
      <c r="I277" s="471">
        <v>5</v>
      </c>
      <c r="J277" s="471">
        <v>120</v>
      </c>
      <c r="K277" s="471"/>
      <c r="L277" s="471"/>
      <c r="M277" s="471"/>
      <c r="N277" s="471"/>
    </row>
    <row r="278" spans="1:14" ht="12" customHeight="1">
      <c r="A278" s="468"/>
      <c r="B278" s="470" t="s">
        <v>1237</v>
      </c>
      <c r="C278" s="472">
        <v>75</v>
      </c>
      <c r="D278" s="472">
        <v>5</v>
      </c>
      <c r="E278" s="471" t="s">
        <v>1203</v>
      </c>
      <c r="F278" s="471">
        <v>350</v>
      </c>
      <c r="G278" s="471">
        <v>5</v>
      </c>
      <c r="H278" s="471">
        <v>375</v>
      </c>
      <c r="I278" s="471"/>
      <c r="J278" s="471"/>
      <c r="K278" s="471"/>
      <c r="L278" s="471"/>
      <c r="M278" s="471"/>
      <c r="N278" s="471"/>
    </row>
    <row r="279" spans="1:14" ht="12" customHeight="1">
      <c r="A279" s="468"/>
      <c r="B279" s="470" t="s">
        <v>1238</v>
      </c>
      <c r="C279" s="471">
        <v>50</v>
      </c>
      <c r="D279" s="472" t="s">
        <v>1239</v>
      </c>
      <c r="E279" s="471" t="s">
        <v>1203</v>
      </c>
      <c r="F279" s="471">
        <v>250</v>
      </c>
      <c r="G279" s="471">
        <v>5</v>
      </c>
      <c r="H279" s="471">
        <v>250</v>
      </c>
      <c r="I279" s="471"/>
      <c r="J279" s="471"/>
      <c r="K279" s="471"/>
      <c r="L279" s="471"/>
      <c r="M279" s="471"/>
      <c r="N279" s="471"/>
    </row>
    <row r="280" spans="1:14" ht="12" customHeight="1">
      <c r="A280" s="468"/>
      <c r="B280" s="470" t="s">
        <v>1240</v>
      </c>
      <c r="C280" s="471">
        <v>45</v>
      </c>
      <c r="D280" s="472" t="s">
        <v>1239</v>
      </c>
      <c r="E280" s="471" t="s">
        <v>1203</v>
      </c>
      <c r="F280" s="471">
        <v>225</v>
      </c>
      <c r="G280" s="471">
        <v>5</v>
      </c>
      <c r="H280" s="471">
        <v>225</v>
      </c>
      <c r="I280" s="471"/>
      <c r="J280" s="471"/>
      <c r="K280" s="471"/>
      <c r="L280" s="471"/>
      <c r="M280" s="471"/>
      <c r="N280" s="471"/>
    </row>
    <row r="281" spans="1:14" ht="12" customHeight="1">
      <c r="A281" s="468"/>
      <c r="B281" s="470" t="s">
        <v>1241</v>
      </c>
      <c r="C281" s="471">
        <v>15</v>
      </c>
      <c r="D281" s="472" t="s">
        <v>1239</v>
      </c>
      <c r="E281" s="471" t="s">
        <v>1203</v>
      </c>
      <c r="F281" s="471">
        <v>225</v>
      </c>
      <c r="G281" s="471">
        <v>5</v>
      </c>
      <c r="H281" s="471">
        <v>75</v>
      </c>
      <c r="I281" s="471"/>
      <c r="J281" s="471"/>
      <c r="K281" s="471"/>
      <c r="L281" s="471"/>
      <c r="M281" s="471"/>
      <c r="N281" s="471"/>
    </row>
    <row r="282" spans="1:14" ht="12" customHeight="1">
      <c r="A282" s="468"/>
      <c r="B282" s="470" t="s">
        <v>1242</v>
      </c>
      <c r="C282" s="471">
        <v>40</v>
      </c>
      <c r="D282" s="472" t="s">
        <v>1239</v>
      </c>
      <c r="E282" s="471" t="s">
        <v>1203</v>
      </c>
      <c r="F282" s="471">
        <v>200</v>
      </c>
      <c r="G282" s="471">
        <v>5</v>
      </c>
      <c r="H282" s="471">
        <v>200</v>
      </c>
      <c r="I282" s="471"/>
      <c r="J282" s="471"/>
      <c r="K282" s="471"/>
      <c r="L282" s="471"/>
      <c r="M282" s="471"/>
      <c r="N282" s="471"/>
    </row>
    <row r="283" spans="1:14" ht="12" customHeight="1">
      <c r="A283" s="468"/>
      <c r="B283" s="470" t="s">
        <v>1243</v>
      </c>
      <c r="C283" s="471">
        <v>50</v>
      </c>
      <c r="D283" s="472" t="s">
        <v>1244</v>
      </c>
      <c r="E283" s="471" t="s">
        <v>1203</v>
      </c>
      <c r="F283" s="471">
        <v>150</v>
      </c>
      <c r="G283" s="471">
        <v>3</v>
      </c>
      <c r="H283" s="471">
        <v>150</v>
      </c>
      <c r="I283" s="471"/>
      <c r="J283" s="471"/>
      <c r="K283" s="471"/>
      <c r="L283" s="471"/>
      <c r="M283" s="471"/>
      <c r="N283" s="471"/>
    </row>
    <row r="284" spans="1:14" ht="12" customHeight="1">
      <c r="A284" s="468"/>
      <c r="B284" s="470" t="s">
        <v>1245</v>
      </c>
      <c r="C284" s="471">
        <v>50</v>
      </c>
      <c r="D284" s="472" t="s">
        <v>1244</v>
      </c>
      <c r="E284" s="471" t="s">
        <v>1203</v>
      </c>
      <c r="F284" s="471">
        <v>150</v>
      </c>
      <c r="G284" s="471">
        <v>3</v>
      </c>
      <c r="H284" s="471">
        <v>150</v>
      </c>
      <c r="I284" s="471"/>
      <c r="J284" s="471"/>
      <c r="K284" s="471"/>
      <c r="L284" s="471"/>
      <c r="M284" s="471"/>
      <c r="N284" s="471"/>
    </row>
    <row r="285" spans="1:14" ht="12" customHeight="1">
      <c r="A285" s="468"/>
      <c r="B285" s="470" t="s">
        <v>1246</v>
      </c>
      <c r="C285" s="471">
        <v>20</v>
      </c>
      <c r="D285" s="472" t="s">
        <v>1247</v>
      </c>
      <c r="E285" s="471" t="s">
        <v>1248</v>
      </c>
      <c r="F285" s="471">
        <v>500</v>
      </c>
      <c r="G285" s="471">
        <v>25</v>
      </c>
      <c r="H285" s="471">
        <v>500</v>
      </c>
      <c r="I285" s="471"/>
      <c r="J285" s="471"/>
      <c r="K285" s="471"/>
      <c r="L285" s="471"/>
      <c r="M285" s="471"/>
      <c r="N285" s="471"/>
    </row>
    <row r="286" spans="1:14" ht="12" customHeight="1">
      <c r="A286" s="468"/>
      <c r="B286" s="468" t="s">
        <v>1249</v>
      </c>
      <c r="C286" s="468"/>
      <c r="D286" s="468"/>
      <c r="E286" s="468"/>
      <c r="F286" s="491">
        <f ca="1">SUM(F246:F286)</f>
        <v>179446</v>
      </c>
      <c r="G286" s="471"/>
      <c r="H286" s="471"/>
      <c r="I286" s="471"/>
      <c r="J286" s="471"/>
      <c r="K286" s="471"/>
      <c r="L286" s="471"/>
      <c r="M286" s="471"/>
      <c r="N286" s="471"/>
    </row>
    <row r="287" spans="1:14" ht="12" customHeight="1">
      <c r="A287" s="468"/>
      <c r="B287" s="492" t="s">
        <v>1250</v>
      </c>
      <c r="C287" s="468"/>
      <c r="D287" s="468"/>
      <c r="E287" s="468"/>
      <c r="F287" s="493">
        <v>1422554</v>
      </c>
      <c r="G287" s="468"/>
      <c r="H287" s="468"/>
      <c r="I287" s="471"/>
      <c r="J287" s="471"/>
      <c r="K287" s="471"/>
      <c r="L287" s="471"/>
      <c r="M287" s="471"/>
      <c r="N287" s="471"/>
    </row>
    <row r="288" spans="1:14" ht="12" customHeight="1">
      <c r="A288" s="1522" t="s">
        <v>1251</v>
      </c>
      <c r="B288" s="1495"/>
      <c r="C288" s="1495"/>
      <c r="D288" s="1495"/>
      <c r="E288" s="1495"/>
      <c r="F288" s="1495"/>
      <c r="G288" s="1495"/>
      <c r="H288" s="1495"/>
      <c r="I288" s="1495"/>
      <c r="J288" s="1495"/>
      <c r="K288" s="1495"/>
      <c r="L288" s="1495"/>
      <c r="M288" s="1495"/>
      <c r="N288" s="1523"/>
    </row>
    <row r="289" spans="1:14" ht="12" customHeight="1">
      <c r="A289" s="494"/>
      <c r="B289" s="495"/>
      <c r="C289" s="495"/>
      <c r="D289" s="495"/>
      <c r="E289" s="495"/>
      <c r="F289" s="1524" t="s">
        <v>1252</v>
      </c>
      <c r="G289" s="1524"/>
      <c r="H289" s="1525" t="s">
        <v>2275</v>
      </c>
      <c r="I289" s="1525"/>
      <c r="J289" s="1525"/>
      <c r="K289" s="1525"/>
      <c r="L289" s="496"/>
      <c r="M289" s="495"/>
      <c r="N289" s="497"/>
    </row>
    <row r="290" spans="1:14" ht="12" customHeight="1">
      <c r="A290" s="494"/>
      <c r="B290" s="496"/>
      <c r="C290" s="496"/>
      <c r="D290" s="496"/>
      <c r="E290" s="496"/>
      <c r="F290" s="496"/>
      <c r="G290" s="496"/>
      <c r="H290" s="1524" t="s">
        <v>1253</v>
      </c>
      <c r="I290" s="1524"/>
      <c r="J290" s="1524"/>
      <c r="K290" s="1524"/>
      <c r="L290" s="496"/>
      <c r="M290" s="496"/>
      <c r="N290" s="498"/>
    </row>
    <row r="291" spans="1:14">
      <c r="A291" s="499"/>
      <c r="B291" s="500"/>
      <c r="C291" s="500"/>
      <c r="D291" s="500"/>
      <c r="E291" s="500"/>
      <c r="F291" s="500"/>
      <c r="G291" s="500"/>
      <c r="H291" s="500"/>
      <c r="I291" s="500"/>
      <c r="J291" s="500"/>
      <c r="K291" s="500"/>
      <c r="L291" s="500"/>
      <c r="M291" s="500"/>
      <c r="N291" s="501"/>
    </row>
    <row r="293" spans="1:14">
      <c r="A293" s="502" t="s">
        <v>1254</v>
      </c>
    </row>
    <row r="299" spans="1:14">
      <c r="A299" s="467" t="s">
        <v>936</v>
      </c>
    </row>
    <row r="300" spans="1:14">
      <c r="A300" s="1520" t="s">
        <v>0</v>
      </c>
      <c r="B300" s="1520"/>
      <c r="C300" s="1520"/>
      <c r="D300" s="1520"/>
      <c r="E300" s="1520"/>
      <c r="F300" s="1520"/>
      <c r="G300" s="1520"/>
      <c r="H300" s="1520"/>
      <c r="I300" s="1520"/>
      <c r="J300" s="1520"/>
      <c r="K300" s="1520"/>
      <c r="L300" s="1520"/>
      <c r="M300" s="1520"/>
    </row>
    <row r="301" spans="1:14">
      <c r="A301" s="1521" t="s">
        <v>2277</v>
      </c>
      <c r="B301" s="1520"/>
      <c r="C301" s="1520"/>
      <c r="D301" s="1520"/>
      <c r="E301" s="1520"/>
      <c r="F301" s="1520"/>
      <c r="G301" s="1520"/>
      <c r="H301" s="1520"/>
      <c r="I301" s="1520"/>
      <c r="J301" s="1520"/>
      <c r="K301" s="1520"/>
      <c r="L301" s="1520"/>
      <c r="M301" s="1520"/>
      <c r="N301" s="1520"/>
    </row>
    <row r="302" spans="1:14" ht="15" thickBot="1">
      <c r="A302" s="467" t="s">
        <v>2276</v>
      </c>
    </row>
    <row r="303" spans="1:14" ht="15" thickBot="1">
      <c r="A303" s="1505" t="s">
        <v>938</v>
      </c>
      <c r="B303" s="1506"/>
      <c r="C303" s="1506"/>
      <c r="D303" s="1506"/>
      <c r="E303" s="1507"/>
      <c r="F303" s="1517" t="s">
        <v>939</v>
      </c>
      <c r="G303" s="1518"/>
      <c r="H303" s="1518"/>
      <c r="I303" s="1518"/>
      <c r="J303" s="1518"/>
      <c r="K303" s="1518"/>
      <c r="L303" s="1519"/>
      <c r="M303" s="1506"/>
      <c r="N303" s="1507"/>
    </row>
    <row r="304" spans="1:14" ht="15" thickBot="1">
      <c r="A304" s="1497" t="s">
        <v>2273</v>
      </c>
      <c r="B304" s="1498"/>
      <c r="C304" s="1498"/>
      <c r="D304" s="1498"/>
      <c r="E304" s="1499"/>
      <c r="F304" s="503" t="s">
        <v>7</v>
      </c>
      <c r="G304" s="1500" t="s">
        <v>8</v>
      </c>
      <c r="H304" s="1502"/>
      <c r="I304" s="1502"/>
      <c r="J304" s="1501"/>
      <c r="K304" s="1502"/>
      <c r="L304" s="1501"/>
      <c r="M304" s="1498"/>
      <c r="N304" s="1499"/>
    </row>
    <row r="305" spans="1:14" ht="15" thickBot="1">
      <c r="A305" s="1508" t="s">
        <v>10</v>
      </c>
      <c r="B305" s="1508" t="s">
        <v>940</v>
      </c>
      <c r="C305" s="1508" t="s">
        <v>12</v>
      </c>
      <c r="D305" s="1511" t="s">
        <v>941</v>
      </c>
      <c r="E305" s="1512"/>
      <c r="F305" s="1508" t="s">
        <v>14</v>
      </c>
      <c r="G305" s="1500" t="s">
        <v>116</v>
      </c>
      <c r="H305" s="1502"/>
      <c r="I305" s="1502"/>
      <c r="J305" s="1502"/>
      <c r="K305" s="1502"/>
      <c r="L305" s="1502"/>
      <c r="M305" s="1502"/>
      <c r="N305" s="1501"/>
    </row>
    <row r="306" spans="1:14" ht="15" thickBot="1">
      <c r="A306" s="1509"/>
      <c r="B306" s="1509"/>
      <c r="C306" s="1509"/>
      <c r="D306" s="1513"/>
      <c r="E306" s="1514"/>
      <c r="F306" s="1509"/>
      <c r="G306" s="1500" t="s">
        <v>942</v>
      </c>
      <c r="H306" s="1501"/>
      <c r="I306" s="1500" t="s">
        <v>943</v>
      </c>
      <c r="J306" s="1502"/>
      <c r="K306" s="1500" t="s">
        <v>944</v>
      </c>
      <c r="L306" s="1502"/>
      <c r="M306" s="1500" t="s">
        <v>945</v>
      </c>
      <c r="N306" s="1501"/>
    </row>
    <row r="307" spans="1:14" ht="15.75" customHeight="1" thickBot="1">
      <c r="A307" s="1510"/>
      <c r="B307" s="1510"/>
      <c r="C307" s="1510"/>
      <c r="D307" s="1515"/>
      <c r="E307" s="1516"/>
      <c r="F307" s="1510"/>
      <c r="G307" s="503" t="s">
        <v>22</v>
      </c>
      <c r="H307" s="503" t="s">
        <v>21</v>
      </c>
      <c r="I307" s="503" t="s">
        <v>22</v>
      </c>
      <c r="J307" s="504" t="s">
        <v>21</v>
      </c>
      <c r="K307" s="503" t="s">
        <v>22</v>
      </c>
      <c r="L307" s="504" t="s">
        <v>21</v>
      </c>
      <c r="M307" s="503" t="s">
        <v>22</v>
      </c>
      <c r="N307" s="503" t="s">
        <v>21</v>
      </c>
    </row>
    <row r="308" spans="1:14" ht="15" thickBot="1">
      <c r="A308" s="505"/>
      <c r="B308" s="506" t="s">
        <v>1255</v>
      </c>
      <c r="C308" s="503"/>
      <c r="D308" s="503"/>
      <c r="E308" s="503"/>
      <c r="F308" s="503"/>
      <c r="G308" s="503"/>
      <c r="H308" s="503"/>
      <c r="I308" s="503"/>
      <c r="J308" s="504"/>
      <c r="K308" s="503"/>
      <c r="L308" s="504"/>
      <c r="M308" s="503"/>
      <c r="N308" s="503"/>
    </row>
    <row r="309" spans="1:14" ht="15" thickBot="1">
      <c r="A309" s="505"/>
      <c r="B309" s="507" t="s">
        <v>1256</v>
      </c>
      <c r="C309" s="508">
        <v>250</v>
      </c>
      <c r="D309" s="509">
        <v>100</v>
      </c>
      <c r="E309" s="509" t="s">
        <v>1194</v>
      </c>
      <c r="F309" s="510">
        <v>2500</v>
      </c>
      <c r="G309" s="509">
        <v>25</v>
      </c>
      <c r="H309" s="510">
        <v>6250</v>
      </c>
      <c r="I309" s="509">
        <v>25</v>
      </c>
      <c r="J309" s="511">
        <v>6250</v>
      </c>
      <c r="K309" s="509">
        <v>25</v>
      </c>
      <c r="L309" s="511">
        <v>6250</v>
      </c>
      <c r="M309" s="509">
        <v>25</v>
      </c>
      <c r="N309" s="510">
        <v>6250</v>
      </c>
    </row>
    <row r="310" spans="1:14" ht="15" thickBot="1">
      <c r="A310" s="505"/>
      <c r="B310" s="507"/>
      <c r="C310" s="508"/>
      <c r="D310" s="509"/>
      <c r="E310" s="509"/>
      <c r="F310" s="510"/>
      <c r="G310" s="509"/>
      <c r="H310" s="510"/>
      <c r="I310" s="509"/>
      <c r="J310" s="511"/>
      <c r="K310" s="509"/>
      <c r="L310" s="511"/>
      <c r="M310" s="509"/>
      <c r="N310" s="510"/>
    </row>
    <row r="311" spans="1:14" ht="15" thickBot="1">
      <c r="A311" s="505"/>
      <c r="B311" s="508" t="s">
        <v>1257</v>
      </c>
      <c r="C311" s="508">
        <v>20</v>
      </c>
      <c r="D311" s="509">
        <v>200</v>
      </c>
      <c r="E311" s="509" t="s">
        <v>1101</v>
      </c>
      <c r="F311" s="510">
        <v>4000</v>
      </c>
      <c r="G311" s="509">
        <v>50</v>
      </c>
      <c r="H311" s="509">
        <v>1000</v>
      </c>
      <c r="I311" s="509">
        <v>50</v>
      </c>
      <c r="J311" s="512">
        <v>1000</v>
      </c>
      <c r="K311" s="509">
        <v>50</v>
      </c>
      <c r="L311" s="512">
        <v>1000</v>
      </c>
      <c r="M311" s="509">
        <v>50</v>
      </c>
      <c r="N311" s="509">
        <v>1000</v>
      </c>
    </row>
    <row r="312" spans="1:14" ht="15" thickBot="1">
      <c r="A312" s="505"/>
      <c r="B312" s="508" t="s">
        <v>1258</v>
      </c>
      <c r="C312" s="508">
        <v>20</v>
      </c>
      <c r="D312" s="509">
        <v>200</v>
      </c>
      <c r="E312" s="509" t="s">
        <v>1101</v>
      </c>
      <c r="F312" s="510">
        <v>4000</v>
      </c>
      <c r="G312" s="509">
        <v>50</v>
      </c>
      <c r="H312" s="509">
        <v>1000</v>
      </c>
      <c r="I312" s="509">
        <v>50</v>
      </c>
      <c r="J312" s="512">
        <v>1000</v>
      </c>
      <c r="K312" s="509">
        <v>50</v>
      </c>
      <c r="L312" s="512">
        <v>1000</v>
      </c>
      <c r="M312" s="509">
        <v>50</v>
      </c>
      <c r="N312" s="509">
        <v>1000</v>
      </c>
    </row>
    <row r="313" spans="1:14" ht="15" thickBot="1">
      <c r="A313" s="505"/>
      <c r="B313" s="507" t="s">
        <v>1259</v>
      </c>
      <c r="C313" s="508">
        <v>200</v>
      </c>
      <c r="D313" s="509">
        <v>20</v>
      </c>
      <c r="E313" s="509" t="s">
        <v>1194</v>
      </c>
      <c r="F313" s="510">
        <v>4000</v>
      </c>
      <c r="G313" s="509">
        <v>5</v>
      </c>
      <c r="H313" s="509">
        <v>1000</v>
      </c>
      <c r="I313" s="509">
        <v>5</v>
      </c>
      <c r="J313" s="512">
        <v>1000</v>
      </c>
      <c r="K313" s="509">
        <v>5</v>
      </c>
      <c r="L313" s="512">
        <v>1000</v>
      </c>
      <c r="M313" s="509">
        <v>5</v>
      </c>
      <c r="N313" s="509">
        <v>1000</v>
      </c>
    </row>
    <row r="314" spans="1:14" ht="15" thickBot="1">
      <c r="A314" s="505"/>
      <c r="B314" s="507" t="s">
        <v>1260</v>
      </c>
      <c r="C314" s="508">
        <v>120</v>
      </c>
      <c r="D314" s="509">
        <v>20</v>
      </c>
      <c r="E314" s="509" t="s">
        <v>1194</v>
      </c>
      <c r="F314" s="510">
        <v>2400</v>
      </c>
      <c r="G314" s="509">
        <v>5</v>
      </c>
      <c r="H314" s="509">
        <v>600</v>
      </c>
      <c r="I314" s="509">
        <v>5</v>
      </c>
      <c r="J314" s="512">
        <v>600</v>
      </c>
      <c r="K314" s="509">
        <v>5</v>
      </c>
      <c r="L314" s="512">
        <v>600</v>
      </c>
      <c r="M314" s="509">
        <v>5</v>
      </c>
      <c r="N314" s="509">
        <v>600</v>
      </c>
    </row>
    <row r="315" spans="1:14" ht="15" thickBot="1">
      <c r="A315" s="505"/>
      <c r="B315" s="507" t="s">
        <v>1261</v>
      </c>
      <c r="C315" s="508">
        <v>250</v>
      </c>
      <c r="D315" s="509">
        <v>20</v>
      </c>
      <c r="E315" s="509" t="s">
        <v>1194</v>
      </c>
      <c r="F315" s="510">
        <v>5000</v>
      </c>
      <c r="G315" s="509">
        <v>5</v>
      </c>
      <c r="H315" s="510">
        <v>1250</v>
      </c>
      <c r="I315" s="509">
        <v>5</v>
      </c>
      <c r="J315" s="511">
        <v>1250</v>
      </c>
      <c r="K315" s="509">
        <v>5</v>
      </c>
      <c r="L315" s="511">
        <v>1250</v>
      </c>
      <c r="M315" s="509">
        <v>5</v>
      </c>
      <c r="N315" s="510">
        <v>1250</v>
      </c>
    </row>
    <row r="316" spans="1:14" ht="15" thickBot="1">
      <c r="A316" s="505"/>
      <c r="B316" s="507" t="s">
        <v>1262</v>
      </c>
      <c r="C316" s="508">
        <v>200</v>
      </c>
      <c r="D316" s="509">
        <v>2</v>
      </c>
      <c r="E316" s="509" t="s">
        <v>1194</v>
      </c>
      <c r="F316" s="509">
        <v>400</v>
      </c>
      <c r="G316" s="509">
        <v>1</v>
      </c>
      <c r="H316" s="508">
        <v>200</v>
      </c>
      <c r="I316" s="509">
        <v>1</v>
      </c>
      <c r="J316" s="513">
        <v>200</v>
      </c>
      <c r="K316" s="509"/>
      <c r="L316" s="512"/>
      <c r="M316" s="509"/>
      <c r="N316" s="509"/>
    </row>
    <row r="317" spans="1:14" ht="15" thickBot="1">
      <c r="A317" s="505"/>
      <c r="B317" s="507" t="s">
        <v>1263</v>
      </c>
      <c r="C317" s="508">
        <v>150</v>
      </c>
      <c r="D317" s="509">
        <v>2</v>
      </c>
      <c r="E317" s="509" t="s">
        <v>1060</v>
      </c>
      <c r="F317" s="509">
        <v>300</v>
      </c>
      <c r="G317" s="509">
        <v>1</v>
      </c>
      <c r="H317" s="508">
        <v>150</v>
      </c>
      <c r="I317" s="509">
        <v>1</v>
      </c>
      <c r="J317" s="513">
        <v>150</v>
      </c>
      <c r="K317" s="509"/>
      <c r="L317" s="512"/>
      <c r="M317" s="509"/>
      <c r="N317" s="509"/>
    </row>
    <row r="318" spans="1:14" ht="15" thickBot="1">
      <c r="A318" s="505"/>
      <c r="B318" s="507" t="s">
        <v>1264</v>
      </c>
      <c r="C318" s="508">
        <v>300</v>
      </c>
      <c r="D318" s="509">
        <v>4</v>
      </c>
      <c r="E318" s="508" t="s">
        <v>148</v>
      </c>
      <c r="F318" s="510">
        <v>1200</v>
      </c>
      <c r="G318" s="509">
        <v>2</v>
      </c>
      <c r="H318" s="509">
        <v>600</v>
      </c>
      <c r="I318" s="509">
        <v>2</v>
      </c>
      <c r="J318" s="512">
        <v>600</v>
      </c>
      <c r="K318" s="509"/>
      <c r="L318" s="512"/>
      <c r="M318" s="509"/>
      <c r="N318" s="509"/>
    </row>
    <row r="319" spans="1:14" ht="15" thickBot="1">
      <c r="A319" s="505"/>
      <c r="B319" s="507" t="s">
        <v>1265</v>
      </c>
      <c r="C319" s="508">
        <v>35</v>
      </c>
      <c r="D319" s="509">
        <v>200</v>
      </c>
      <c r="E319" s="508" t="s">
        <v>148</v>
      </c>
      <c r="F319" s="510">
        <v>7000</v>
      </c>
      <c r="G319" s="509">
        <v>100</v>
      </c>
      <c r="H319" s="510">
        <v>3500</v>
      </c>
      <c r="I319" s="509">
        <v>100</v>
      </c>
      <c r="J319" s="511">
        <v>3500</v>
      </c>
      <c r="K319" s="509">
        <v>100</v>
      </c>
      <c r="L319" s="511">
        <v>3500</v>
      </c>
      <c r="M319" s="509"/>
      <c r="N319" s="509"/>
    </row>
    <row r="320" spans="1:14" ht="15" thickBot="1">
      <c r="A320" s="505"/>
      <c r="B320" s="507" t="s">
        <v>1266</v>
      </c>
      <c r="C320" s="508">
        <v>300</v>
      </c>
      <c r="D320" s="509">
        <v>4</v>
      </c>
      <c r="E320" s="508" t="s">
        <v>148</v>
      </c>
      <c r="F320" s="510">
        <v>1200</v>
      </c>
      <c r="G320" s="509">
        <v>2</v>
      </c>
      <c r="H320" s="509">
        <v>600</v>
      </c>
      <c r="I320" s="509">
        <v>2</v>
      </c>
      <c r="J320" s="512">
        <v>600</v>
      </c>
      <c r="K320" s="509"/>
      <c r="L320" s="512"/>
      <c r="M320" s="509"/>
      <c r="N320" s="509"/>
    </row>
    <row r="321" spans="1:14" ht="15" thickBot="1">
      <c r="A321" s="505"/>
      <c r="B321" s="507" t="s">
        <v>1267</v>
      </c>
      <c r="C321" s="508">
        <v>14</v>
      </c>
      <c r="D321" s="509">
        <v>200</v>
      </c>
      <c r="E321" s="508" t="s">
        <v>133</v>
      </c>
      <c r="F321" s="510">
        <v>2800</v>
      </c>
      <c r="G321" s="509">
        <v>50</v>
      </c>
      <c r="H321" s="509">
        <v>700</v>
      </c>
      <c r="I321" s="509">
        <v>50</v>
      </c>
      <c r="J321" s="512">
        <v>700</v>
      </c>
      <c r="K321" s="509">
        <v>50</v>
      </c>
      <c r="L321" s="512">
        <v>700</v>
      </c>
      <c r="M321" s="509">
        <v>50</v>
      </c>
      <c r="N321" s="509">
        <v>700</v>
      </c>
    </row>
    <row r="322" spans="1:14" ht="15" thickBot="1">
      <c r="A322" s="505"/>
      <c r="B322" s="507" t="s">
        <v>1268</v>
      </c>
      <c r="C322" s="508">
        <v>14</v>
      </c>
      <c r="D322" s="509">
        <v>200</v>
      </c>
      <c r="E322" s="508" t="s">
        <v>133</v>
      </c>
      <c r="F322" s="510">
        <v>2800</v>
      </c>
      <c r="G322" s="509">
        <v>50</v>
      </c>
      <c r="H322" s="509">
        <v>700</v>
      </c>
      <c r="I322" s="509">
        <v>50</v>
      </c>
      <c r="J322" s="512">
        <v>700</v>
      </c>
      <c r="K322" s="509">
        <v>50</v>
      </c>
      <c r="L322" s="512">
        <v>700</v>
      </c>
      <c r="M322" s="509">
        <v>50</v>
      </c>
      <c r="N322" s="509">
        <v>700</v>
      </c>
    </row>
    <row r="323" spans="1:14" ht="15" thickBot="1">
      <c r="A323" s="505"/>
      <c r="B323" s="507" t="s">
        <v>1269</v>
      </c>
      <c r="C323" s="508">
        <v>14</v>
      </c>
      <c r="D323" s="509">
        <v>200</v>
      </c>
      <c r="E323" s="508" t="s">
        <v>133</v>
      </c>
      <c r="F323" s="510">
        <v>2800</v>
      </c>
      <c r="G323" s="509">
        <v>50</v>
      </c>
      <c r="H323" s="509">
        <v>700</v>
      </c>
      <c r="I323" s="509">
        <v>50</v>
      </c>
      <c r="J323" s="512">
        <v>700</v>
      </c>
      <c r="K323" s="509">
        <v>50</v>
      </c>
      <c r="L323" s="512">
        <v>700</v>
      </c>
      <c r="M323" s="509">
        <v>50</v>
      </c>
      <c r="N323" s="509">
        <v>700</v>
      </c>
    </row>
    <row r="324" spans="1:14" ht="15" thickBot="1">
      <c r="A324" s="505"/>
      <c r="B324" s="507" t="s">
        <v>1270</v>
      </c>
      <c r="C324" s="508">
        <v>16</v>
      </c>
      <c r="D324" s="509">
        <v>200</v>
      </c>
      <c r="E324" s="508" t="s">
        <v>133</v>
      </c>
      <c r="F324" s="510">
        <v>3200</v>
      </c>
      <c r="G324" s="509">
        <v>50</v>
      </c>
      <c r="H324" s="509">
        <v>800</v>
      </c>
      <c r="I324" s="509">
        <v>50</v>
      </c>
      <c r="J324" s="512">
        <v>800</v>
      </c>
      <c r="K324" s="509">
        <v>50</v>
      </c>
      <c r="L324" s="512">
        <v>800</v>
      </c>
      <c r="M324" s="509">
        <v>50</v>
      </c>
      <c r="N324" s="509">
        <v>800</v>
      </c>
    </row>
    <row r="325" spans="1:14" ht="15" thickBot="1">
      <c r="A325" s="505"/>
      <c r="B325" s="507" t="s">
        <v>1271</v>
      </c>
      <c r="C325" s="508">
        <v>12</v>
      </c>
      <c r="D325" s="509">
        <v>200</v>
      </c>
      <c r="E325" s="508" t="s">
        <v>133</v>
      </c>
      <c r="F325" s="510">
        <v>2400</v>
      </c>
      <c r="G325" s="509">
        <v>50</v>
      </c>
      <c r="H325" s="509">
        <v>600</v>
      </c>
      <c r="I325" s="509">
        <v>50</v>
      </c>
      <c r="J325" s="512">
        <v>600</v>
      </c>
      <c r="K325" s="509">
        <v>50</v>
      </c>
      <c r="L325" s="512">
        <v>600</v>
      </c>
      <c r="M325" s="509">
        <v>50</v>
      </c>
      <c r="N325" s="509">
        <v>600</v>
      </c>
    </row>
    <row r="326" spans="1:14" ht="15" thickBot="1">
      <c r="A326" s="505"/>
      <c r="B326" s="507" t="s">
        <v>1272</v>
      </c>
      <c r="C326" s="508">
        <v>400</v>
      </c>
      <c r="D326" s="509">
        <v>20</v>
      </c>
      <c r="E326" s="508" t="s">
        <v>148</v>
      </c>
      <c r="F326" s="510">
        <v>8000</v>
      </c>
      <c r="G326" s="509">
        <v>5</v>
      </c>
      <c r="H326" s="510">
        <v>2000</v>
      </c>
      <c r="I326" s="509">
        <v>5</v>
      </c>
      <c r="J326" s="511">
        <v>2000</v>
      </c>
      <c r="K326" s="509">
        <v>5</v>
      </c>
      <c r="L326" s="511">
        <v>2000</v>
      </c>
      <c r="M326" s="509">
        <v>5</v>
      </c>
      <c r="N326" s="510">
        <v>2000</v>
      </c>
    </row>
    <row r="327" spans="1:14" ht="15" thickBot="1">
      <c r="A327" s="505"/>
      <c r="B327" s="507" t="s">
        <v>1273</v>
      </c>
      <c r="C327" s="508">
        <v>450</v>
      </c>
      <c r="D327" s="509">
        <v>10</v>
      </c>
      <c r="E327" s="508" t="s">
        <v>148</v>
      </c>
      <c r="F327" s="510">
        <v>4500</v>
      </c>
      <c r="G327" s="509">
        <v>5</v>
      </c>
      <c r="H327" s="510">
        <v>2250</v>
      </c>
      <c r="I327" s="509">
        <v>5</v>
      </c>
      <c r="J327" s="511">
        <v>2250</v>
      </c>
      <c r="K327" s="509"/>
      <c r="L327" s="512"/>
      <c r="M327" s="509"/>
      <c r="N327" s="509"/>
    </row>
    <row r="328" spans="1:14" ht="15" thickBot="1">
      <c r="A328" s="505"/>
      <c r="B328" s="507" t="s">
        <v>1274</v>
      </c>
      <c r="C328" s="508">
        <v>150</v>
      </c>
      <c r="D328" s="509">
        <v>20</v>
      </c>
      <c r="E328" s="508" t="s">
        <v>133</v>
      </c>
      <c r="F328" s="510">
        <v>3000</v>
      </c>
      <c r="G328" s="509">
        <v>5</v>
      </c>
      <c r="H328" s="509">
        <v>750</v>
      </c>
      <c r="I328" s="509">
        <v>5</v>
      </c>
      <c r="J328" s="512">
        <v>750</v>
      </c>
      <c r="K328" s="509">
        <v>5</v>
      </c>
      <c r="L328" s="512">
        <v>750</v>
      </c>
      <c r="M328" s="509">
        <v>5</v>
      </c>
      <c r="N328" s="509">
        <v>750</v>
      </c>
    </row>
    <row r="329" spans="1:14" ht="15" thickBot="1">
      <c r="A329" s="505"/>
      <c r="B329" s="507" t="s">
        <v>1275</v>
      </c>
      <c r="C329" s="508">
        <v>400</v>
      </c>
      <c r="D329" s="509">
        <v>20</v>
      </c>
      <c r="E329" s="508" t="s">
        <v>148</v>
      </c>
      <c r="F329" s="510">
        <v>8000</v>
      </c>
      <c r="G329" s="509">
        <v>5</v>
      </c>
      <c r="H329" s="510">
        <v>2000</v>
      </c>
      <c r="I329" s="509">
        <v>5</v>
      </c>
      <c r="J329" s="511">
        <v>2000</v>
      </c>
      <c r="K329" s="509">
        <v>5</v>
      </c>
      <c r="L329" s="511">
        <v>2000</v>
      </c>
      <c r="M329" s="509">
        <v>5</v>
      </c>
      <c r="N329" s="510">
        <v>2000</v>
      </c>
    </row>
    <row r="330" spans="1:14" ht="15" thickBot="1">
      <c r="A330" s="505"/>
      <c r="B330" s="507" t="s">
        <v>1276</v>
      </c>
      <c r="C330" s="508">
        <v>14</v>
      </c>
      <c r="D330" s="509">
        <v>100</v>
      </c>
      <c r="E330" s="508" t="s">
        <v>148</v>
      </c>
      <c r="F330" s="510">
        <v>1400</v>
      </c>
      <c r="G330" s="509">
        <v>25</v>
      </c>
      <c r="H330" s="509">
        <v>350</v>
      </c>
      <c r="I330" s="509">
        <v>25</v>
      </c>
      <c r="J330" s="512">
        <v>350</v>
      </c>
      <c r="K330" s="509">
        <v>25</v>
      </c>
      <c r="L330" s="512">
        <v>350</v>
      </c>
      <c r="M330" s="509">
        <v>25</v>
      </c>
      <c r="N330" s="509">
        <v>350</v>
      </c>
    </row>
    <row r="331" spans="1:14" ht="15" thickBot="1">
      <c r="A331" s="505"/>
      <c r="B331" s="507" t="s">
        <v>1277</v>
      </c>
      <c r="C331" s="508">
        <v>13</v>
      </c>
      <c r="D331" s="509">
        <v>200</v>
      </c>
      <c r="E331" s="508" t="s">
        <v>133</v>
      </c>
      <c r="F331" s="510">
        <v>2600</v>
      </c>
      <c r="G331" s="509">
        <v>50</v>
      </c>
      <c r="H331" s="509">
        <v>650</v>
      </c>
      <c r="I331" s="509">
        <v>50</v>
      </c>
      <c r="J331" s="512">
        <v>650</v>
      </c>
      <c r="K331" s="509">
        <v>50</v>
      </c>
      <c r="L331" s="512">
        <v>650</v>
      </c>
      <c r="M331" s="509">
        <v>50</v>
      </c>
      <c r="N331" s="509">
        <v>650</v>
      </c>
    </row>
    <row r="332" spans="1:14" ht="15" thickBot="1">
      <c r="A332" s="505"/>
      <c r="B332" s="507" t="s">
        <v>1278</v>
      </c>
      <c r="C332" s="508">
        <v>450</v>
      </c>
      <c r="D332" s="509">
        <v>20</v>
      </c>
      <c r="E332" s="508" t="s">
        <v>148</v>
      </c>
      <c r="F332" s="510">
        <v>9000</v>
      </c>
      <c r="G332" s="509">
        <v>5</v>
      </c>
      <c r="H332" s="510">
        <v>2250</v>
      </c>
      <c r="I332" s="509">
        <v>5</v>
      </c>
      <c r="J332" s="511">
        <v>2250</v>
      </c>
      <c r="K332" s="509">
        <v>5</v>
      </c>
      <c r="L332" s="511">
        <v>2250</v>
      </c>
      <c r="M332" s="509">
        <v>5</v>
      </c>
      <c r="N332" s="510">
        <v>2250</v>
      </c>
    </row>
    <row r="333" spans="1:14" ht="15" thickBot="1">
      <c r="A333" s="505"/>
      <c r="B333" s="507" t="s">
        <v>1279</v>
      </c>
      <c r="C333" s="508">
        <v>450</v>
      </c>
      <c r="D333" s="509">
        <v>20</v>
      </c>
      <c r="E333" s="508" t="s">
        <v>148</v>
      </c>
      <c r="F333" s="510">
        <v>9000</v>
      </c>
      <c r="G333" s="509">
        <v>5</v>
      </c>
      <c r="H333" s="510">
        <v>2250</v>
      </c>
      <c r="I333" s="509">
        <v>5</v>
      </c>
      <c r="J333" s="511">
        <v>2250</v>
      </c>
      <c r="K333" s="509">
        <v>5</v>
      </c>
      <c r="L333" s="511">
        <v>2250</v>
      </c>
      <c r="M333" s="509">
        <v>5</v>
      </c>
      <c r="N333" s="510">
        <v>2250</v>
      </c>
    </row>
    <row r="334" spans="1:14" ht="15" thickBot="1">
      <c r="A334" s="505" t="s">
        <v>1249</v>
      </c>
      <c r="B334" s="509"/>
      <c r="C334" s="509"/>
      <c r="D334" s="509"/>
      <c r="E334" s="509"/>
      <c r="F334" s="514">
        <v>91500</v>
      </c>
      <c r="G334" s="509"/>
      <c r="H334" s="509"/>
      <c r="I334" s="509"/>
      <c r="J334" s="512"/>
      <c r="K334" s="509"/>
      <c r="L334" s="512"/>
      <c r="M334" s="509"/>
      <c r="N334" s="509"/>
    </row>
    <row r="335" spans="1:14">
      <c r="A335" s="1505" t="s">
        <v>1280</v>
      </c>
      <c r="B335" s="1506"/>
      <c r="C335" s="1506"/>
      <c r="D335" s="1506"/>
      <c r="E335" s="1506"/>
      <c r="F335" s="1506"/>
      <c r="G335" s="1506"/>
      <c r="H335" s="1506"/>
      <c r="I335" s="1506"/>
      <c r="J335" s="1506"/>
      <c r="K335" s="1506"/>
      <c r="L335" s="1506"/>
      <c r="M335" s="1506"/>
      <c r="N335" s="1507"/>
    </row>
    <row r="336" spans="1:14">
      <c r="A336" s="1494" t="s">
        <v>1251</v>
      </c>
      <c r="B336" s="1495"/>
      <c r="C336" s="1495"/>
      <c r="D336" s="1495"/>
      <c r="E336" s="1495"/>
      <c r="F336" s="1495"/>
      <c r="G336" s="1495"/>
      <c r="H336" s="1495"/>
      <c r="I336" s="1495"/>
      <c r="J336" s="1495"/>
      <c r="K336" s="1495"/>
      <c r="L336" s="1495"/>
      <c r="M336" s="1495"/>
      <c r="N336" s="1496"/>
    </row>
    <row r="337" spans="1:14">
      <c r="A337" s="1494" t="s">
        <v>2279</v>
      </c>
      <c r="B337" s="1495"/>
      <c r="C337" s="1495"/>
      <c r="D337" s="1495"/>
      <c r="E337" s="1495"/>
      <c r="F337" s="1495"/>
      <c r="G337" s="1495"/>
      <c r="H337" s="1495"/>
      <c r="I337" s="1495"/>
      <c r="J337" s="1495"/>
      <c r="K337" s="1495"/>
      <c r="L337" s="1495"/>
      <c r="M337" s="1495"/>
      <c r="N337" s="1496"/>
    </row>
    <row r="338" spans="1:14">
      <c r="A338" s="1494" t="s">
        <v>1281</v>
      </c>
      <c r="B338" s="1495"/>
      <c r="C338" s="1495"/>
      <c r="D338" s="1495"/>
      <c r="E338" s="1495"/>
      <c r="F338" s="1495"/>
      <c r="G338" s="1495"/>
      <c r="H338" s="1495"/>
      <c r="I338" s="1495"/>
      <c r="J338" s="1495"/>
      <c r="K338" s="1495"/>
      <c r="L338" s="1495"/>
      <c r="M338" s="1495"/>
      <c r="N338" s="1496"/>
    </row>
    <row r="339" spans="1:14" ht="15" thickBot="1">
      <c r="A339" s="1497"/>
      <c r="B339" s="1498"/>
      <c r="C339" s="1498"/>
      <c r="D339" s="1498"/>
      <c r="E339" s="1498"/>
      <c r="F339" s="1498"/>
      <c r="G339" s="1498"/>
      <c r="H339" s="1498"/>
      <c r="I339" s="1498"/>
      <c r="J339" s="1498"/>
      <c r="K339" s="1498"/>
      <c r="L339" s="1498"/>
      <c r="M339" s="1498"/>
      <c r="N339" s="1499"/>
    </row>
    <row r="351" spans="1:14">
      <c r="A351" s="467"/>
    </row>
    <row r="352" spans="1:14">
      <c r="A352" s="467" t="s">
        <v>936</v>
      </c>
    </row>
    <row r="353" spans="1:14">
      <c r="A353" s="1520" t="s">
        <v>0</v>
      </c>
      <c r="B353" s="1520"/>
      <c r="C353" s="1520"/>
      <c r="D353" s="1520"/>
      <c r="E353" s="1520"/>
      <c r="F353" s="1520"/>
      <c r="G353" s="1520"/>
      <c r="H353" s="1520"/>
      <c r="I353" s="1520"/>
      <c r="J353" s="1520"/>
      <c r="K353" s="1520"/>
      <c r="L353" s="1520"/>
      <c r="M353" s="1520"/>
      <c r="N353" s="1520"/>
    </row>
    <row r="354" spans="1:14">
      <c r="A354" s="1521" t="s">
        <v>2280</v>
      </c>
      <c r="B354" s="1520"/>
      <c r="C354" s="1520"/>
      <c r="D354" s="1520"/>
      <c r="E354" s="1520"/>
      <c r="F354" s="1520"/>
      <c r="G354" s="1520"/>
      <c r="H354" s="1520"/>
      <c r="I354" s="1520"/>
      <c r="J354" s="1520"/>
      <c r="K354" s="1520"/>
      <c r="L354" s="1520"/>
      <c r="M354" s="1520"/>
      <c r="N354" s="1520"/>
    </row>
    <row r="355" spans="1:14" ht="15" thickBot="1">
      <c r="A355" s="467" t="s">
        <v>2281</v>
      </c>
    </row>
    <row r="356" spans="1:14" ht="15" thickBot="1">
      <c r="A356" s="1505" t="s">
        <v>938</v>
      </c>
      <c r="B356" s="1506"/>
      <c r="C356" s="1506"/>
      <c r="D356" s="1506"/>
      <c r="E356" s="1507"/>
      <c r="F356" s="1517" t="s">
        <v>939</v>
      </c>
      <c r="G356" s="1518"/>
      <c r="H356" s="1518"/>
      <c r="I356" s="1518"/>
      <c r="J356" s="1518"/>
      <c r="K356" s="1518"/>
      <c r="L356" s="1519"/>
      <c r="M356" s="1506"/>
      <c r="N356" s="1507"/>
    </row>
    <row r="357" spans="1:14" ht="15" thickBot="1">
      <c r="A357" s="1497" t="s">
        <v>2273</v>
      </c>
      <c r="B357" s="1498"/>
      <c r="C357" s="1498"/>
      <c r="D357" s="1498"/>
      <c r="E357" s="1499"/>
      <c r="F357" s="503" t="s">
        <v>7</v>
      </c>
      <c r="G357" s="1500" t="s">
        <v>8</v>
      </c>
      <c r="H357" s="1502"/>
      <c r="I357" s="1502"/>
      <c r="J357" s="1501"/>
      <c r="K357" s="1502"/>
      <c r="L357" s="1501"/>
      <c r="M357" s="1498"/>
      <c r="N357" s="1499"/>
    </row>
    <row r="358" spans="1:14" ht="15" thickBot="1">
      <c r="A358" s="1508" t="s">
        <v>10</v>
      </c>
      <c r="B358" s="1508" t="s">
        <v>940</v>
      </c>
      <c r="C358" s="1508" t="s">
        <v>12</v>
      </c>
      <c r="D358" s="1511" t="s">
        <v>941</v>
      </c>
      <c r="E358" s="1512"/>
      <c r="F358" s="1508" t="s">
        <v>14</v>
      </c>
      <c r="G358" s="1500" t="s">
        <v>116</v>
      </c>
      <c r="H358" s="1502"/>
      <c r="I358" s="1502"/>
      <c r="J358" s="1502"/>
      <c r="K358" s="1502"/>
      <c r="L358" s="1502"/>
      <c r="M358" s="1502"/>
      <c r="N358" s="1501"/>
    </row>
    <row r="359" spans="1:14" ht="15" thickBot="1">
      <c r="A359" s="1509"/>
      <c r="B359" s="1509"/>
      <c r="C359" s="1509"/>
      <c r="D359" s="1513"/>
      <c r="E359" s="1514"/>
      <c r="F359" s="1509"/>
      <c r="G359" s="1500" t="s">
        <v>942</v>
      </c>
      <c r="H359" s="1501"/>
      <c r="I359" s="1500" t="s">
        <v>943</v>
      </c>
      <c r="J359" s="1502"/>
      <c r="K359" s="1500" t="s">
        <v>944</v>
      </c>
      <c r="L359" s="1502"/>
      <c r="M359" s="1500" t="s">
        <v>945</v>
      </c>
      <c r="N359" s="1501"/>
    </row>
    <row r="360" spans="1:14" ht="15.75" customHeight="1" thickBot="1">
      <c r="A360" s="1510"/>
      <c r="B360" s="1510"/>
      <c r="C360" s="1510"/>
      <c r="D360" s="1515"/>
      <c r="E360" s="1516"/>
      <c r="F360" s="1510"/>
      <c r="G360" s="503" t="s">
        <v>22</v>
      </c>
      <c r="H360" s="503" t="s">
        <v>21</v>
      </c>
      <c r="I360" s="503" t="s">
        <v>22</v>
      </c>
      <c r="J360" s="504" t="s">
        <v>21</v>
      </c>
      <c r="K360" s="503" t="s">
        <v>22</v>
      </c>
      <c r="L360" s="504" t="s">
        <v>21</v>
      </c>
      <c r="M360" s="503" t="s">
        <v>22</v>
      </c>
      <c r="N360" s="503" t="s">
        <v>21</v>
      </c>
    </row>
    <row r="361" spans="1:14" ht="15" thickBot="1">
      <c r="A361" s="505"/>
      <c r="B361" s="507" t="s">
        <v>1282</v>
      </c>
      <c r="C361" s="508">
        <v>15</v>
      </c>
      <c r="D361" s="509">
        <v>100</v>
      </c>
      <c r="E361" s="508" t="s">
        <v>133</v>
      </c>
      <c r="F361" s="510">
        <v>1500</v>
      </c>
      <c r="G361" s="509">
        <v>25</v>
      </c>
      <c r="H361" s="509">
        <v>375</v>
      </c>
      <c r="I361" s="509">
        <v>25</v>
      </c>
      <c r="J361" s="512">
        <v>375</v>
      </c>
      <c r="K361" s="509">
        <v>25</v>
      </c>
      <c r="L361" s="512">
        <v>375</v>
      </c>
      <c r="M361" s="509">
        <v>25</v>
      </c>
      <c r="N361" s="509">
        <v>375</v>
      </c>
    </row>
    <row r="362" spans="1:14" ht="15" thickBot="1">
      <c r="A362" s="505"/>
      <c r="B362" s="507" t="s">
        <v>1283</v>
      </c>
      <c r="C362" s="508">
        <v>12</v>
      </c>
      <c r="D362" s="509">
        <v>100</v>
      </c>
      <c r="E362" s="508" t="s">
        <v>133</v>
      </c>
      <c r="F362" s="510">
        <v>1200</v>
      </c>
      <c r="G362" s="509">
        <v>25</v>
      </c>
      <c r="H362" s="509">
        <v>300</v>
      </c>
      <c r="I362" s="509">
        <v>25</v>
      </c>
      <c r="J362" s="512">
        <v>300</v>
      </c>
      <c r="K362" s="509">
        <v>25</v>
      </c>
      <c r="L362" s="512">
        <v>300</v>
      </c>
      <c r="M362" s="509">
        <v>25</v>
      </c>
      <c r="N362" s="509">
        <v>300</v>
      </c>
    </row>
    <row r="363" spans="1:14" ht="15" thickBot="1">
      <c r="A363" s="505"/>
      <c r="B363" s="507" t="s">
        <v>1284</v>
      </c>
      <c r="C363" s="508">
        <v>350</v>
      </c>
      <c r="D363" s="509">
        <v>20</v>
      </c>
      <c r="E363" s="508" t="s">
        <v>148</v>
      </c>
      <c r="F363" s="509"/>
      <c r="G363" s="509">
        <v>10</v>
      </c>
      <c r="H363" s="510">
        <v>3500</v>
      </c>
      <c r="I363" s="509">
        <v>10</v>
      </c>
      <c r="J363" s="511">
        <v>3500</v>
      </c>
      <c r="K363" s="509">
        <v>10</v>
      </c>
      <c r="L363" s="511">
        <v>3500</v>
      </c>
      <c r="M363" s="509"/>
      <c r="N363" s="509"/>
    </row>
    <row r="364" spans="1:14" ht="15" thickBot="1">
      <c r="A364" s="505"/>
      <c r="B364" s="507" t="s">
        <v>1285</v>
      </c>
      <c r="C364" s="508">
        <v>13</v>
      </c>
      <c r="D364" s="509">
        <v>100</v>
      </c>
      <c r="E364" s="508" t="s">
        <v>769</v>
      </c>
      <c r="F364" s="510">
        <v>1300</v>
      </c>
      <c r="G364" s="509">
        <v>25</v>
      </c>
      <c r="H364" s="509">
        <v>325</v>
      </c>
      <c r="I364" s="509">
        <v>25</v>
      </c>
      <c r="J364" s="512">
        <v>325</v>
      </c>
      <c r="K364" s="509">
        <v>25</v>
      </c>
      <c r="L364" s="512">
        <v>325</v>
      </c>
      <c r="M364" s="509">
        <v>25</v>
      </c>
      <c r="N364" s="509">
        <v>325</v>
      </c>
    </row>
    <row r="365" spans="1:14" ht="15" thickBot="1">
      <c r="A365" s="505"/>
      <c r="B365" s="507" t="s">
        <v>1286</v>
      </c>
      <c r="C365" s="508">
        <v>450</v>
      </c>
      <c r="D365" s="509">
        <v>20</v>
      </c>
      <c r="E365" s="508" t="s">
        <v>148</v>
      </c>
      <c r="F365" s="510">
        <v>9000</v>
      </c>
      <c r="G365" s="509">
        <v>10</v>
      </c>
      <c r="H365" s="510">
        <v>4500</v>
      </c>
      <c r="I365" s="509">
        <v>20</v>
      </c>
      <c r="J365" s="511">
        <v>9000</v>
      </c>
      <c r="K365" s="509">
        <v>10</v>
      </c>
      <c r="L365" s="511">
        <v>4500</v>
      </c>
      <c r="M365" s="509">
        <v>10</v>
      </c>
      <c r="N365" s="510">
        <v>4500</v>
      </c>
    </row>
    <row r="366" spans="1:14" ht="15" thickBot="1">
      <c r="A366" s="505"/>
      <c r="B366" s="507" t="s">
        <v>1287</v>
      </c>
      <c r="C366" s="508">
        <v>14</v>
      </c>
      <c r="D366" s="509">
        <v>50</v>
      </c>
      <c r="E366" s="508" t="s">
        <v>133</v>
      </c>
      <c r="F366" s="509">
        <v>700</v>
      </c>
      <c r="G366" s="509">
        <v>20</v>
      </c>
      <c r="H366" s="509">
        <v>280</v>
      </c>
      <c r="I366" s="509">
        <v>10</v>
      </c>
      <c r="J366" s="512">
        <v>140</v>
      </c>
      <c r="K366" s="509">
        <v>10</v>
      </c>
      <c r="L366" s="512">
        <v>140</v>
      </c>
      <c r="M366" s="509">
        <v>10</v>
      </c>
      <c r="N366" s="509">
        <v>140</v>
      </c>
    </row>
    <row r="367" spans="1:14" ht="15" thickBot="1">
      <c r="A367" s="505"/>
      <c r="B367" s="507" t="s">
        <v>1288</v>
      </c>
      <c r="C367" s="508">
        <v>15</v>
      </c>
      <c r="D367" s="509">
        <v>100</v>
      </c>
      <c r="E367" s="508" t="s">
        <v>133</v>
      </c>
      <c r="F367" s="510">
        <v>1500</v>
      </c>
      <c r="G367" s="509">
        <v>25</v>
      </c>
      <c r="H367" s="509">
        <v>375</v>
      </c>
      <c r="I367" s="509">
        <v>25</v>
      </c>
      <c r="J367" s="512">
        <v>375</v>
      </c>
      <c r="K367" s="509">
        <v>25</v>
      </c>
      <c r="L367" s="512">
        <v>375</v>
      </c>
      <c r="M367" s="509">
        <v>25</v>
      </c>
      <c r="N367" s="509">
        <v>375</v>
      </c>
    </row>
    <row r="368" spans="1:14" ht="15" thickBot="1">
      <c r="A368" s="505"/>
      <c r="B368" s="507" t="s">
        <v>1289</v>
      </c>
      <c r="C368" s="508">
        <v>450</v>
      </c>
      <c r="D368" s="509">
        <v>20</v>
      </c>
      <c r="E368" s="508" t="s">
        <v>148</v>
      </c>
      <c r="F368" s="510">
        <v>9000</v>
      </c>
      <c r="G368" s="509">
        <v>5</v>
      </c>
      <c r="H368" s="510">
        <v>2250</v>
      </c>
      <c r="I368" s="509">
        <v>5</v>
      </c>
      <c r="J368" s="511">
        <v>2250</v>
      </c>
      <c r="K368" s="509">
        <v>5</v>
      </c>
      <c r="L368" s="511">
        <v>2250</v>
      </c>
      <c r="M368" s="509">
        <v>5</v>
      </c>
      <c r="N368" s="510">
        <v>2250</v>
      </c>
    </row>
    <row r="369" spans="1:14" ht="15" thickBot="1">
      <c r="A369" s="505"/>
      <c r="B369" s="507" t="s">
        <v>1290</v>
      </c>
      <c r="C369" s="508">
        <v>16</v>
      </c>
      <c r="D369" s="509">
        <v>100</v>
      </c>
      <c r="E369" s="508" t="s">
        <v>133</v>
      </c>
      <c r="F369" s="510">
        <v>1600</v>
      </c>
      <c r="G369" s="509">
        <v>25</v>
      </c>
      <c r="H369" s="509">
        <v>400</v>
      </c>
      <c r="I369" s="509">
        <v>25</v>
      </c>
      <c r="J369" s="512">
        <v>400</v>
      </c>
      <c r="K369" s="509">
        <v>25</v>
      </c>
      <c r="L369" s="512">
        <v>400</v>
      </c>
      <c r="M369" s="509">
        <v>25</v>
      </c>
      <c r="N369" s="509">
        <v>400</v>
      </c>
    </row>
    <row r="370" spans="1:14" ht="15" thickBot="1">
      <c r="A370" s="505"/>
      <c r="B370" s="507" t="s">
        <v>1291</v>
      </c>
      <c r="C370" s="508">
        <v>450</v>
      </c>
      <c r="D370" s="509">
        <v>10</v>
      </c>
      <c r="E370" s="508" t="s">
        <v>148</v>
      </c>
      <c r="F370" s="510">
        <v>4500</v>
      </c>
      <c r="G370" s="509">
        <v>5</v>
      </c>
      <c r="H370" s="510">
        <v>2250</v>
      </c>
      <c r="I370" s="509">
        <v>5</v>
      </c>
      <c r="J370" s="511">
        <v>2250</v>
      </c>
      <c r="K370" s="509"/>
      <c r="L370" s="512"/>
      <c r="M370" s="509"/>
      <c r="N370" s="509"/>
    </row>
    <row r="371" spans="1:14" ht="15" thickBot="1">
      <c r="A371" s="505"/>
      <c r="B371" s="507" t="s">
        <v>1292</v>
      </c>
      <c r="C371" s="508">
        <v>420</v>
      </c>
      <c r="D371" s="509">
        <v>20</v>
      </c>
      <c r="E371" s="508" t="s">
        <v>148</v>
      </c>
      <c r="F371" s="510">
        <v>9000</v>
      </c>
      <c r="G371" s="509">
        <v>5</v>
      </c>
      <c r="H371" s="510">
        <v>2100</v>
      </c>
      <c r="I371" s="509">
        <v>5</v>
      </c>
      <c r="J371" s="511">
        <v>2100</v>
      </c>
      <c r="K371" s="509">
        <v>5</v>
      </c>
      <c r="L371" s="511">
        <v>2100</v>
      </c>
      <c r="M371" s="509">
        <v>5</v>
      </c>
      <c r="N371" s="510">
        <v>2100</v>
      </c>
    </row>
    <row r="372" spans="1:14" ht="15" thickBot="1">
      <c r="A372" s="505"/>
      <c r="B372" s="507" t="s">
        <v>1293</v>
      </c>
      <c r="C372" s="508">
        <v>80</v>
      </c>
      <c r="D372" s="509">
        <v>50</v>
      </c>
      <c r="E372" s="508" t="s">
        <v>133</v>
      </c>
      <c r="F372" s="510">
        <v>4500</v>
      </c>
      <c r="G372" s="509">
        <v>20</v>
      </c>
      <c r="H372" s="510">
        <v>1600</v>
      </c>
      <c r="I372" s="509">
        <v>10</v>
      </c>
      <c r="J372" s="512">
        <v>800</v>
      </c>
      <c r="K372" s="509">
        <v>10</v>
      </c>
      <c r="L372" s="512">
        <v>800</v>
      </c>
      <c r="M372" s="509">
        <v>10</v>
      </c>
      <c r="N372" s="509">
        <v>800</v>
      </c>
    </row>
    <row r="373" spans="1:14" ht="15" thickBot="1">
      <c r="A373" s="505"/>
      <c r="B373" s="507" t="s">
        <v>1294</v>
      </c>
      <c r="C373" s="508">
        <v>75</v>
      </c>
      <c r="D373" s="509">
        <v>50</v>
      </c>
      <c r="E373" s="508" t="s">
        <v>133</v>
      </c>
      <c r="F373" s="510">
        <v>3750</v>
      </c>
      <c r="G373" s="509">
        <v>20</v>
      </c>
      <c r="H373" s="510">
        <v>1500</v>
      </c>
      <c r="I373" s="509">
        <v>10</v>
      </c>
      <c r="J373" s="512">
        <v>750</v>
      </c>
      <c r="K373" s="509">
        <v>10</v>
      </c>
      <c r="L373" s="512">
        <v>750</v>
      </c>
      <c r="M373" s="509">
        <v>10</v>
      </c>
      <c r="N373" s="509">
        <v>750</v>
      </c>
    </row>
    <row r="374" spans="1:14" ht="15" thickBot="1">
      <c r="A374" s="505"/>
      <c r="B374" s="507" t="s">
        <v>1295</v>
      </c>
      <c r="C374" s="508">
        <v>350</v>
      </c>
      <c r="D374" s="509">
        <v>10</v>
      </c>
      <c r="E374" s="508" t="s">
        <v>148</v>
      </c>
      <c r="F374" s="510">
        <v>3500</v>
      </c>
      <c r="G374" s="509">
        <v>5</v>
      </c>
      <c r="H374" s="510">
        <v>1750</v>
      </c>
      <c r="I374" s="509">
        <v>5</v>
      </c>
      <c r="J374" s="511">
        <v>1750</v>
      </c>
      <c r="K374" s="509"/>
      <c r="L374" s="512"/>
      <c r="M374" s="509"/>
      <c r="N374" s="509"/>
    </row>
    <row r="375" spans="1:14" ht="15" thickBot="1">
      <c r="A375" s="505"/>
      <c r="B375" s="507" t="s">
        <v>1296</v>
      </c>
      <c r="C375" s="508">
        <v>15</v>
      </c>
      <c r="D375" s="509">
        <v>100</v>
      </c>
      <c r="E375" s="508" t="s">
        <v>133</v>
      </c>
      <c r="F375" s="510">
        <v>1500</v>
      </c>
      <c r="G375" s="509">
        <v>25</v>
      </c>
      <c r="H375" s="509">
        <v>375</v>
      </c>
      <c r="I375" s="509">
        <v>25</v>
      </c>
      <c r="J375" s="512">
        <v>375</v>
      </c>
      <c r="K375" s="509">
        <v>25</v>
      </c>
      <c r="L375" s="512">
        <v>375</v>
      </c>
      <c r="M375" s="509">
        <v>25</v>
      </c>
      <c r="N375" s="509">
        <v>375</v>
      </c>
    </row>
    <row r="376" spans="1:14" ht="15" thickBot="1">
      <c r="A376" s="505"/>
      <c r="B376" s="507" t="s">
        <v>1297</v>
      </c>
      <c r="C376" s="508">
        <v>40</v>
      </c>
      <c r="D376" s="509">
        <v>100</v>
      </c>
      <c r="E376" s="508" t="s">
        <v>133</v>
      </c>
      <c r="F376" s="510">
        <v>4000</v>
      </c>
      <c r="G376" s="509">
        <v>25</v>
      </c>
      <c r="H376" s="510">
        <v>1000</v>
      </c>
      <c r="I376" s="509">
        <v>25</v>
      </c>
      <c r="J376" s="511">
        <v>1000</v>
      </c>
      <c r="K376" s="509">
        <v>25</v>
      </c>
      <c r="L376" s="511">
        <v>1000</v>
      </c>
      <c r="M376" s="509">
        <v>25</v>
      </c>
      <c r="N376" s="510">
        <v>1000</v>
      </c>
    </row>
    <row r="377" spans="1:14" ht="15" thickBot="1">
      <c r="A377" s="505"/>
      <c r="B377" s="507" t="s">
        <v>1298</v>
      </c>
      <c r="C377" s="508">
        <v>35</v>
      </c>
      <c r="D377" s="509">
        <v>100</v>
      </c>
      <c r="E377" s="508" t="s">
        <v>133</v>
      </c>
      <c r="F377" s="510">
        <v>3500</v>
      </c>
      <c r="G377" s="509">
        <v>25</v>
      </c>
      <c r="H377" s="509">
        <v>875</v>
      </c>
      <c r="I377" s="509">
        <v>25</v>
      </c>
      <c r="J377" s="512">
        <v>875</v>
      </c>
      <c r="K377" s="509">
        <v>25</v>
      </c>
      <c r="L377" s="512">
        <v>875</v>
      </c>
      <c r="M377" s="509">
        <v>25</v>
      </c>
      <c r="N377" s="509">
        <v>875</v>
      </c>
    </row>
    <row r="378" spans="1:14" ht="15" thickBot="1">
      <c r="A378" s="505"/>
      <c r="B378" s="507" t="s">
        <v>1299</v>
      </c>
      <c r="C378" s="508">
        <v>450</v>
      </c>
      <c r="D378" s="509">
        <v>5</v>
      </c>
      <c r="E378" s="508" t="s">
        <v>148</v>
      </c>
      <c r="F378" s="510">
        <v>2250</v>
      </c>
      <c r="G378" s="509">
        <v>5</v>
      </c>
      <c r="H378" s="510">
        <v>2250</v>
      </c>
      <c r="I378" s="509"/>
      <c r="J378" s="512"/>
      <c r="K378" s="509"/>
      <c r="L378" s="512"/>
      <c r="M378" s="509"/>
      <c r="N378" s="509"/>
    </row>
    <row r="379" spans="1:14" ht="15" thickBot="1">
      <c r="A379" s="505"/>
      <c r="B379" s="507" t="s">
        <v>1300</v>
      </c>
      <c r="C379" s="509"/>
      <c r="D379" s="509">
        <v>100</v>
      </c>
      <c r="E379" s="509" t="s">
        <v>1301</v>
      </c>
      <c r="F379" s="509"/>
      <c r="G379" s="509">
        <v>50</v>
      </c>
      <c r="H379" s="509"/>
      <c r="I379" s="509">
        <v>50</v>
      </c>
      <c r="J379" s="512"/>
      <c r="K379" s="509"/>
      <c r="L379" s="512"/>
      <c r="M379" s="509"/>
      <c r="N379" s="509"/>
    </row>
    <row r="380" spans="1:14" ht="15" thickBot="1">
      <c r="A380" s="505"/>
      <c r="B380" s="507" t="s">
        <v>1302</v>
      </c>
      <c r="C380" s="509"/>
      <c r="D380" s="509">
        <v>5</v>
      </c>
      <c r="E380" s="509" t="s">
        <v>1194</v>
      </c>
      <c r="F380" s="509"/>
      <c r="G380" s="509">
        <v>5</v>
      </c>
      <c r="H380" s="509"/>
      <c r="I380" s="509"/>
      <c r="J380" s="512"/>
      <c r="K380" s="509"/>
      <c r="L380" s="512"/>
      <c r="M380" s="509"/>
      <c r="N380" s="509"/>
    </row>
    <row r="381" spans="1:14" ht="15" thickBot="1">
      <c r="A381" s="505"/>
      <c r="B381" s="507" t="s">
        <v>1303</v>
      </c>
      <c r="C381" s="509"/>
      <c r="D381" s="509">
        <v>200</v>
      </c>
      <c r="E381" s="509" t="s">
        <v>1301</v>
      </c>
      <c r="F381" s="509"/>
      <c r="G381" s="509">
        <v>100</v>
      </c>
      <c r="H381" s="509"/>
      <c r="I381" s="509">
        <v>100</v>
      </c>
      <c r="J381" s="512"/>
      <c r="K381" s="509"/>
      <c r="L381" s="512"/>
      <c r="M381" s="509"/>
      <c r="N381" s="509"/>
    </row>
    <row r="382" spans="1:14" ht="15" thickBot="1">
      <c r="A382" s="505"/>
      <c r="B382" s="507" t="s">
        <v>1304</v>
      </c>
      <c r="C382" s="509"/>
      <c r="D382" s="509">
        <v>5</v>
      </c>
      <c r="E382" s="509" t="s">
        <v>1194</v>
      </c>
      <c r="F382" s="509"/>
      <c r="G382" s="509">
        <v>5</v>
      </c>
      <c r="H382" s="509"/>
      <c r="I382" s="509"/>
      <c r="J382" s="512"/>
      <c r="K382" s="509"/>
      <c r="L382" s="512"/>
      <c r="M382" s="509"/>
      <c r="N382" s="509"/>
    </row>
    <row r="383" spans="1:14" ht="15" thickBot="1">
      <c r="A383" s="505"/>
      <c r="B383" s="507" t="s">
        <v>1305</v>
      </c>
      <c r="C383" s="509"/>
      <c r="D383" s="509">
        <v>100</v>
      </c>
      <c r="E383" s="509" t="s">
        <v>1301</v>
      </c>
      <c r="F383" s="509"/>
      <c r="G383" s="509">
        <v>50</v>
      </c>
      <c r="H383" s="509"/>
      <c r="I383" s="509">
        <v>50</v>
      </c>
      <c r="J383" s="512"/>
      <c r="K383" s="509"/>
      <c r="L383" s="512"/>
      <c r="M383" s="509"/>
      <c r="N383" s="509"/>
    </row>
    <row r="384" spans="1:14" ht="15" thickBot="1">
      <c r="A384" s="505"/>
      <c r="B384" s="507" t="s">
        <v>1306</v>
      </c>
      <c r="C384" s="509"/>
      <c r="D384" s="509">
        <v>10</v>
      </c>
      <c r="E384" s="509" t="s">
        <v>1194</v>
      </c>
      <c r="F384" s="509"/>
      <c r="G384" s="509">
        <v>10</v>
      </c>
      <c r="H384" s="509"/>
      <c r="I384" s="509">
        <v>10</v>
      </c>
      <c r="J384" s="512"/>
      <c r="K384" s="509"/>
      <c r="L384" s="512"/>
      <c r="M384" s="509"/>
      <c r="N384" s="509"/>
    </row>
    <row r="385" spans="1:14" ht="15" thickBot="1">
      <c r="A385" s="505"/>
      <c r="B385" s="507" t="s">
        <v>1307</v>
      </c>
      <c r="C385" s="509"/>
      <c r="D385" s="509">
        <v>5</v>
      </c>
      <c r="E385" s="509" t="s">
        <v>1194</v>
      </c>
      <c r="F385" s="509"/>
      <c r="G385" s="509">
        <v>5</v>
      </c>
      <c r="H385" s="509"/>
      <c r="I385" s="509"/>
      <c r="J385" s="512"/>
      <c r="K385" s="509"/>
      <c r="L385" s="512"/>
      <c r="M385" s="509"/>
      <c r="N385" s="509"/>
    </row>
    <row r="386" spans="1:14" ht="15" thickBot="1">
      <c r="A386" s="505" t="s">
        <v>1249</v>
      </c>
      <c r="B386" s="509"/>
      <c r="C386" s="509"/>
      <c r="D386" s="509"/>
      <c r="E386" s="509"/>
      <c r="F386" s="514">
        <v>62300</v>
      </c>
      <c r="G386" s="509"/>
      <c r="H386" s="509"/>
      <c r="I386" s="509"/>
      <c r="J386" s="512"/>
      <c r="K386" s="509"/>
      <c r="L386" s="512"/>
      <c r="M386" s="509"/>
      <c r="N386" s="509"/>
    </row>
    <row r="387" spans="1:14">
      <c r="A387" s="1505" t="s">
        <v>1280</v>
      </c>
      <c r="B387" s="1506"/>
      <c r="C387" s="1506"/>
      <c r="D387" s="1506"/>
      <c r="E387" s="1506"/>
      <c r="F387" s="1506"/>
      <c r="G387" s="1506"/>
      <c r="H387" s="1506"/>
      <c r="I387" s="1506"/>
      <c r="J387" s="1506"/>
      <c r="K387" s="1506"/>
      <c r="L387" s="1506"/>
      <c r="M387" s="1506"/>
      <c r="N387" s="1507"/>
    </row>
    <row r="388" spans="1:14">
      <c r="A388" s="1494" t="s">
        <v>1251</v>
      </c>
      <c r="B388" s="1495"/>
      <c r="C388" s="1495"/>
      <c r="D388" s="1495"/>
      <c r="E388" s="1495"/>
      <c r="F388" s="1495"/>
      <c r="G388" s="1495"/>
      <c r="H388" s="1495"/>
      <c r="I388" s="1495"/>
      <c r="J388" s="1495"/>
      <c r="K388" s="1495"/>
      <c r="L388" s="1495"/>
      <c r="M388" s="1495"/>
      <c r="N388" s="1496"/>
    </row>
    <row r="389" spans="1:14">
      <c r="A389" s="1494" t="s">
        <v>2282</v>
      </c>
      <c r="B389" s="1495"/>
      <c r="C389" s="1495"/>
      <c r="D389" s="1495"/>
      <c r="E389" s="1495"/>
      <c r="F389" s="1495"/>
      <c r="G389" s="1495"/>
      <c r="H389" s="1495"/>
      <c r="I389" s="1495"/>
      <c r="J389" s="1495"/>
      <c r="K389" s="1495"/>
      <c r="L389" s="1495"/>
      <c r="M389" s="1495"/>
      <c r="N389" s="1496"/>
    </row>
    <row r="390" spans="1:14">
      <c r="A390" s="1494" t="s">
        <v>1308</v>
      </c>
      <c r="B390" s="1495"/>
      <c r="C390" s="1495"/>
      <c r="D390" s="1495"/>
      <c r="E390" s="1495"/>
      <c r="F390" s="1495"/>
      <c r="G390" s="1495"/>
      <c r="H390" s="1495"/>
      <c r="I390" s="1495"/>
      <c r="J390" s="1495"/>
      <c r="K390" s="1495"/>
      <c r="L390" s="1495"/>
      <c r="M390" s="1495"/>
      <c r="N390" s="1496"/>
    </row>
    <row r="391" spans="1:14" ht="15" thickBot="1">
      <c r="A391" s="1497"/>
      <c r="B391" s="1498"/>
      <c r="C391" s="1498"/>
      <c r="D391" s="1498"/>
      <c r="E391" s="1498"/>
      <c r="F391" s="1498"/>
      <c r="G391" s="1498"/>
      <c r="H391" s="1498"/>
      <c r="I391" s="1498"/>
      <c r="J391" s="1498"/>
      <c r="K391" s="1498"/>
      <c r="L391" s="1498"/>
      <c r="M391" s="1498"/>
      <c r="N391" s="1499"/>
    </row>
    <row r="400" spans="1:14">
      <c r="A400" s="467"/>
    </row>
    <row r="401" spans="1:14">
      <c r="A401" s="467" t="s">
        <v>936</v>
      </c>
    </row>
    <row r="402" spans="1:14">
      <c r="A402" s="1520" t="s">
        <v>0</v>
      </c>
      <c r="B402" s="1520"/>
      <c r="C402" s="1520"/>
      <c r="D402" s="1520"/>
      <c r="E402" s="1520"/>
      <c r="F402" s="1520"/>
      <c r="G402" s="1520"/>
      <c r="H402" s="1520"/>
      <c r="I402" s="1520"/>
      <c r="J402" s="1520"/>
      <c r="K402" s="1520"/>
      <c r="L402" s="1520"/>
      <c r="M402" s="1520"/>
      <c r="N402" s="1520"/>
    </row>
    <row r="403" spans="1:14">
      <c r="A403" s="1520" t="s">
        <v>937</v>
      </c>
      <c r="B403" s="1520"/>
      <c r="C403" s="1520"/>
      <c r="D403" s="1520"/>
      <c r="E403" s="1520"/>
      <c r="F403" s="1520"/>
      <c r="G403" s="1520"/>
      <c r="H403" s="1520"/>
      <c r="I403" s="1520"/>
      <c r="J403" s="1520"/>
      <c r="K403" s="1520"/>
      <c r="L403" s="1520"/>
      <c r="M403" s="1520"/>
      <c r="N403" s="1520"/>
    </row>
    <row r="404" spans="1:14" ht="15" thickBot="1">
      <c r="A404" s="467" t="s">
        <v>2283</v>
      </c>
    </row>
    <row r="405" spans="1:14" ht="15" thickBot="1">
      <c r="A405" s="1505" t="s">
        <v>938</v>
      </c>
      <c r="B405" s="1506"/>
      <c r="C405" s="1506"/>
      <c r="D405" s="1506"/>
      <c r="E405" s="1507"/>
      <c r="F405" s="1517" t="s">
        <v>939</v>
      </c>
      <c r="G405" s="1518"/>
      <c r="H405" s="1518"/>
      <c r="I405" s="1518"/>
      <c r="J405" s="1518"/>
      <c r="K405" s="1518"/>
      <c r="L405" s="1519"/>
      <c r="M405" s="1506"/>
      <c r="N405" s="1507"/>
    </row>
    <row r="406" spans="1:14" ht="15" thickBot="1">
      <c r="A406" s="1497" t="s">
        <v>2273</v>
      </c>
      <c r="B406" s="1498"/>
      <c r="C406" s="1498"/>
      <c r="D406" s="1498"/>
      <c r="E406" s="1499"/>
      <c r="F406" s="503" t="s">
        <v>7</v>
      </c>
      <c r="G406" s="1500" t="s">
        <v>8</v>
      </c>
      <c r="H406" s="1502"/>
      <c r="I406" s="1502"/>
      <c r="J406" s="1501"/>
      <c r="K406" s="1502"/>
      <c r="L406" s="1501"/>
      <c r="M406" s="1498"/>
      <c r="N406" s="1499"/>
    </row>
    <row r="407" spans="1:14" ht="15" thickBot="1">
      <c r="A407" s="1508" t="s">
        <v>10</v>
      </c>
      <c r="B407" s="1508" t="s">
        <v>940</v>
      </c>
      <c r="C407" s="1508" t="s">
        <v>12</v>
      </c>
      <c r="D407" s="1511" t="s">
        <v>941</v>
      </c>
      <c r="E407" s="1512"/>
      <c r="F407" s="1508" t="s">
        <v>14</v>
      </c>
      <c r="G407" s="1500" t="s">
        <v>116</v>
      </c>
      <c r="H407" s="1502"/>
      <c r="I407" s="1502"/>
      <c r="J407" s="1502"/>
      <c r="K407" s="1502"/>
      <c r="L407" s="1502"/>
      <c r="M407" s="1502"/>
      <c r="N407" s="1501"/>
    </row>
    <row r="408" spans="1:14" ht="15" thickBot="1">
      <c r="A408" s="1509"/>
      <c r="B408" s="1509"/>
      <c r="C408" s="1509"/>
      <c r="D408" s="1513"/>
      <c r="E408" s="1514"/>
      <c r="F408" s="1509"/>
      <c r="G408" s="1500" t="s">
        <v>942</v>
      </c>
      <c r="H408" s="1501"/>
      <c r="I408" s="1500" t="s">
        <v>943</v>
      </c>
      <c r="J408" s="1502"/>
      <c r="K408" s="1500" t="s">
        <v>944</v>
      </c>
      <c r="L408" s="1502"/>
      <c r="M408" s="1500" t="s">
        <v>945</v>
      </c>
      <c r="N408" s="1501"/>
    </row>
    <row r="409" spans="1:14" ht="15.75" customHeight="1" thickBot="1">
      <c r="A409" s="1510"/>
      <c r="B409" s="1510"/>
      <c r="C409" s="1510"/>
      <c r="D409" s="1515"/>
      <c r="E409" s="1516"/>
      <c r="F409" s="1510"/>
      <c r="G409" s="503" t="s">
        <v>22</v>
      </c>
      <c r="H409" s="503" t="s">
        <v>21</v>
      </c>
      <c r="I409" s="503" t="s">
        <v>22</v>
      </c>
      <c r="J409" s="504" t="s">
        <v>21</v>
      </c>
      <c r="K409" s="503" t="s">
        <v>22</v>
      </c>
      <c r="L409" s="504" t="s">
        <v>21</v>
      </c>
      <c r="M409" s="503" t="s">
        <v>22</v>
      </c>
      <c r="N409" s="503" t="s">
        <v>21</v>
      </c>
    </row>
    <row r="410" spans="1:14" ht="15" thickBot="1">
      <c r="A410" s="505"/>
      <c r="B410" s="507" t="s">
        <v>1309</v>
      </c>
      <c r="C410" s="509"/>
      <c r="D410" s="509">
        <v>5</v>
      </c>
      <c r="E410" s="509" t="s">
        <v>1194</v>
      </c>
      <c r="F410" s="509"/>
      <c r="G410" s="509">
        <v>5</v>
      </c>
      <c r="H410" s="509"/>
      <c r="I410" s="509"/>
      <c r="J410" s="512"/>
      <c r="K410" s="509"/>
      <c r="L410" s="512"/>
      <c r="M410" s="509"/>
      <c r="N410" s="509"/>
    </row>
    <row r="411" spans="1:14" ht="15" thickBot="1">
      <c r="A411" s="505"/>
      <c r="B411" s="507" t="s">
        <v>1310</v>
      </c>
      <c r="C411" s="509"/>
      <c r="D411" s="509">
        <v>100</v>
      </c>
      <c r="E411" s="509" t="s">
        <v>1301</v>
      </c>
      <c r="F411" s="509"/>
      <c r="G411" s="509">
        <v>50</v>
      </c>
      <c r="H411" s="509"/>
      <c r="I411" s="509">
        <v>50</v>
      </c>
      <c r="J411" s="512"/>
      <c r="K411" s="509"/>
      <c r="L411" s="512"/>
      <c r="M411" s="509"/>
      <c r="N411" s="509"/>
    </row>
    <row r="412" spans="1:14" ht="15" thickBot="1">
      <c r="A412" s="505"/>
      <c r="B412" s="507" t="s">
        <v>1311</v>
      </c>
      <c r="C412" s="509"/>
      <c r="D412" s="509">
        <v>50</v>
      </c>
      <c r="E412" s="509" t="s">
        <v>1301</v>
      </c>
      <c r="F412" s="509"/>
      <c r="G412" s="509">
        <v>50</v>
      </c>
      <c r="H412" s="509"/>
      <c r="I412" s="509"/>
      <c r="J412" s="512"/>
      <c r="K412" s="509"/>
      <c r="L412" s="512"/>
      <c r="M412" s="509"/>
      <c r="N412" s="509"/>
    </row>
    <row r="413" spans="1:14" ht="15" thickBot="1">
      <c r="A413" s="505"/>
      <c r="B413" s="507" t="s">
        <v>1312</v>
      </c>
      <c r="C413" s="509"/>
      <c r="D413" s="509">
        <v>50</v>
      </c>
      <c r="E413" s="509" t="s">
        <v>133</v>
      </c>
      <c r="F413" s="509"/>
      <c r="G413" s="509">
        <v>50</v>
      </c>
      <c r="H413" s="509"/>
      <c r="I413" s="509"/>
      <c r="J413" s="512"/>
      <c r="K413" s="509"/>
      <c r="L413" s="512"/>
      <c r="M413" s="509"/>
      <c r="N413" s="509"/>
    </row>
    <row r="414" spans="1:14" ht="15" thickBot="1">
      <c r="A414" s="505"/>
      <c r="B414" s="507" t="s">
        <v>1313</v>
      </c>
      <c r="C414" s="509"/>
      <c r="D414" s="509">
        <v>50</v>
      </c>
      <c r="E414" s="509" t="s">
        <v>1301</v>
      </c>
      <c r="F414" s="509"/>
      <c r="G414" s="509">
        <v>50</v>
      </c>
      <c r="H414" s="509"/>
      <c r="I414" s="509"/>
      <c r="J414" s="512"/>
      <c r="K414" s="509"/>
      <c r="L414" s="512"/>
      <c r="M414" s="509"/>
      <c r="N414" s="509"/>
    </row>
    <row r="415" spans="1:14" ht="15" thickBot="1">
      <c r="A415" s="505"/>
      <c r="B415" s="507" t="s">
        <v>1314</v>
      </c>
      <c r="C415" s="509"/>
      <c r="D415" s="509">
        <v>50</v>
      </c>
      <c r="E415" s="509" t="s">
        <v>1315</v>
      </c>
      <c r="F415" s="509"/>
      <c r="G415" s="509">
        <v>50</v>
      </c>
      <c r="H415" s="509"/>
      <c r="I415" s="509"/>
      <c r="J415" s="512"/>
      <c r="K415" s="509"/>
      <c r="L415" s="512"/>
      <c r="M415" s="509"/>
      <c r="N415" s="509"/>
    </row>
    <row r="416" spans="1:14" ht="15" thickBot="1">
      <c r="A416" s="505"/>
      <c r="B416" s="507" t="s">
        <v>1316</v>
      </c>
      <c r="C416" s="509"/>
      <c r="D416" s="509">
        <v>5</v>
      </c>
      <c r="E416" s="509" t="s">
        <v>1194</v>
      </c>
      <c r="F416" s="509"/>
      <c r="G416" s="509">
        <v>5</v>
      </c>
      <c r="H416" s="509"/>
      <c r="I416" s="509"/>
      <c r="J416" s="512"/>
      <c r="K416" s="509"/>
      <c r="L416" s="512"/>
      <c r="M416" s="509"/>
      <c r="N416" s="509"/>
    </row>
    <row r="417" spans="1:14" ht="15" thickBot="1">
      <c r="A417" s="505"/>
      <c r="B417" s="507" t="s">
        <v>1317</v>
      </c>
      <c r="C417" s="509"/>
      <c r="D417" s="509">
        <v>5</v>
      </c>
      <c r="E417" s="509" t="s">
        <v>1194</v>
      </c>
      <c r="F417" s="509"/>
      <c r="G417" s="509">
        <v>5</v>
      </c>
      <c r="H417" s="509"/>
      <c r="I417" s="509"/>
      <c r="J417" s="512"/>
      <c r="K417" s="509"/>
      <c r="L417" s="512"/>
      <c r="M417" s="509"/>
      <c r="N417" s="509"/>
    </row>
    <row r="418" spans="1:14" ht="15" thickBot="1">
      <c r="A418" s="505"/>
      <c r="B418" s="507" t="s">
        <v>1318</v>
      </c>
      <c r="C418" s="509"/>
      <c r="D418" s="509">
        <v>5</v>
      </c>
      <c r="E418" s="509" t="s">
        <v>1194</v>
      </c>
      <c r="F418" s="509"/>
      <c r="G418" s="509">
        <v>5</v>
      </c>
      <c r="H418" s="509"/>
      <c r="I418" s="509"/>
      <c r="J418" s="512"/>
      <c r="K418" s="509"/>
      <c r="L418" s="512"/>
      <c r="M418" s="509"/>
      <c r="N418" s="509"/>
    </row>
    <row r="419" spans="1:14" ht="15" thickBot="1">
      <c r="A419" s="505"/>
      <c r="B419" s="507" t="s">
        <v>1319</v>
      </c>
      <c r="C419" s="509"/>
      <c r="D419" s="509">
        <v>10</v>
      </c>
      <c r="E419" s="509" t="s">
        <v>148</v>
      </c>
      <c r="F419" s="509"/>
      <c r="G419" s="509">
        <v>5</v>
      </c>
      <c r="H419" s="509"/>
      <c r="I419" s="509">
        <v>5</v>
      </c>
      <c r="J419" s="512"/>
      <c r="K419" s="509"/>
      <c r="L419" s="512"/>
      <c r="M419" s="509"/>
      <c r="N419" s="509"/>
    </row>
    <row r="420" spans="1:14" ht="15" thickBot="1">
      <c r="A420" s="505"/>
      <c r="B420" s="507" t="s">
        <v>1320</v>
      </c>
      <c r="C420" s="509"/>
      <c r="D420" s="509"/>
      <c r="E420" s="509"/>
      <c r="F420" s="509"/>
      <c r="G420" s="509"/>
      <c r="H420" s="509"/>
      <c r="I420" s="509"/>
      <c r="J420" s="512"/>
      <c r="K420" s="509"/>
      <c r="L420" s="512"/>
      <c r="M420" s="509"/>
      <c r="N420" s="509"/>
    </row>
    <row r="421" spans="1:14" ht="15" thickBot="1">
      <c r="A421" s="505"/>
      <c r="B421" s="506" t="s">
        <v>1321</v>
      </c>
      <c r="C421" s="509"/>
      <c r="D421" s="509"/>
      <c r="E421" s="509"/>
      <c r="F421" s="509"/>
      <c r="G421" s="509"/>
      <c r="H421" s="509"/>
      <c r="I421" s="509"/>
      <c r="J421" s="512"/>
      <c r="K421" s="509"/>
      <c r="L421" s="512"/>
      <c r="M421" s="509"/>
      <c r="N421" s="509"/>
    </row>
    <row r="422" spans="1:14" ht="15" thickBot="1">
      <c r="A422" s="505"/>
      <c r="B422" s="507" t="s">
        <v>1322</v>
      </c>
      <c r="C422" s="508"/>
      <c r="D422" s="508"/>
      <c r="E422" s="508"/>
      <c r="F422" s="509"/>
      <c r="G422" s="509"/>
      <c r="H422" s="509"/>
      <c r="I422" s="509"/>
      <c r="J422" s="512"/>
      <c r="K422" s="509"/>
      <c r="L422" s="512"/>
      <c r="M422" s="509"/>
      <c r="N422" s="509"/>
    </row>
    <row r="423" spans="1:14" ht="15" thickBot="1">
      <c r="A423" s="505"/>
      <c r="B423" s="508" t="s">
        <v>1323</v>
      </c>
      <c r="C423" s="508">
        <v>180</v>
      </c>
      <c r="D423" s="508">
        <v>30</v>
      </c>
      <c r="E423" s="508" t="s">
        <v>135</v>
      </c>
      <c r="F423" s="510">
        <v>3960</v>
      </c>
      <c r="G423" s="509">
        <v>10</v>
      </c>
      <c r="H423" s="510">
        <v>1800</v>
      </c>
      <c r="I423" s="509">
        <v>10</v>
      </c>
      <c r="J423" s="511">
        <v>1800</v>
      </c>
      <c r="K423" s="509">
        <v>10</v>
      </c>
      <c r="L423" s="511">
        <v>1800</v>
      </c>
      <c r="M423" s="509"/>
      <c r="N423" s="509"/>
    </row>
    <row r="424" spans="1:14" ht="15" thickBot="1">
      <c r="A424" s="505"/>
      <c r="B424" s="508" t="s">
        <v>1324</v>
      </c>
      <c r="C424" s="508">
        <v>190</v>
      </c>
      <c r="D424" s="509">
        <v>12</v>
      </c>
      <c r="E424" s="508" t="s">
        <v>135</v>
      </c>
      <c r="F424" s="510">
        <v>2280</v>
      </c>
      <c r="G424" s="509">
        <v>5</v>
      </c>
      <c r="H424" s="509">
        <v>950</v>
      </c>
      <c r="I424" s="509">
        <v>5</v>
      </c>
      <c r="J424" s="512">
        <v>950</v>
      </c>
      <c r="K424" s="509">
        <v>2</v>
      </c>
      <c r="L424" s="512">
        <v>380</v>
      </c>
      <c r="M424" s="509"/>
      <c r="N424" s="509"/>
    </row>
    <row r="425" spans="1:14" ht="15" thickBot="1">
      <c r="A425" s="505"/>
      <c r="B425" s="508" t="s">
        <v>1325</v>
      </c>
      <c r="C425" s="508">
        <v>190</v>
      </c>
      <c r="D425" s="509">
        <v>12</v>
      </c>
      <c r="E425" s="508" t="s">
        <v>135</v>
      </c>
      <c r="F425" s="510">
        <v>2280</v>
      </c>
      <c r="G425" s="509">
        <v>5</v>
      </c>
      <c r="H425" s="509">
        <v>950</v>
      </c>
      <c r="I425" s="509">
        <v>5</v>
      </c>
      <c r="J425" s="512">
        <v>950</v>
      </c>
      <c r="K425" s="509">
        <v>2</v>
      </c>
      <c r="L425" s="512">
        <v>380</v>
      </c>
      <c r="M425" s="509"/>
      <c r="N425" s="509"/>
    </row>
    <row r="426" spans="1:14" ht="15" thickBot="1">
      <c r="A426" s="505"/>
      <c r="B426" s="508" t="s">
        <v>1326</v>
      </c>
      <c r="C426" s="508">
        <v>190</v>
      </c>
      <c r="D426" s="509">
        <v>12</v>
      </c>
      <c r="E426" s="508" t="s">
        <v>135</v>
      </c>
      <c r="F426" s="510">
        <v>2280</v>
      </c>
      <c r="G426" s="509">
        <v>5</v>
      </c>
      <c r="H426" s="509">
        <v>950</v>
      </c>
      <c r="I426" s="509">
        <v>5</v>
      </c>
      <c r="J426" s="512">
        <v>950</v>
      </c>
      <c r="K426" s="509">
        <v>2</v>
      </c>
      <c r="L426" s="512">
        <v>380</v>
      </c>
      <c r="M426" s="509"/>
      <c r="N426" s="509"/>
    </row>
    <row r="427" spans="1:14" ht="15" thickBot="1">
      <c r="A427" s="505"/>
      <c r="B427" s="508" t="s">
        <v>1327</v>
      </c>
      <c r="C427" s="508">
        <v>190</v>
      </c>
      <c r="D427" s="509">
        <v>12</v>
      </c>
      <c r="E427" s="508" t="s">
        <v>135</v>
      </c>
      <c r="F427" s="510">
        <v>2280</v>
      </c>
      <c r="G427" s="509">
        <v>5</v>
      </c>
      <c r="H427" s="509">
        <v>950</v>
      </c>
      <c r="I427" s="509">
        <v>5</v>
      </c>
      <c r="J427" s="512">
        <v>950</v>
      </c>
      <c r="K427" s="509">
        <v>2</v>
      </c>
      <c r="L427" s="512">
        <v>380</v>
      </c>
      <c r="M427" s="509"/>
      <c r="N427" s="509"/>
    </row>
    <row r="428" spans="1:14" ht="15" thickBot="1">
      <c r="A428" s="505"/>
      <c r="B428" s="507" t="s">
        <v>1328</v>
      </c>
      <c r="C428" s="508"/>
      <c r="D428" s="509"/>
      <c r="E428" s="508"/>
      <c r="F428" s="509"/>
      <c r="G428" s="509"/>
      <c r="H428" s="509"/>
      <c r="I428" s="509"/>
      <c r="J428" s="512"/>
      <c r="K428" s="509"/>
      <c r="L428" s="512"/>
      <c r="M428" s="509"/>
      <c r="N428" s="509"/>
    </row>
    <row r="429" spans="1:14" ht="15" thickBot="1">
      <c r="A429" s="505"/>
      <c r="B429" s="508" t="s">
        <v>1323</v>
      </c>
      <c r="C429" s="508">
        <v>180</v>
      </c>
      <c r="D429" s="509">
        <v>30</v>
      </c>
      <c r="E429" s="508" t="s">
        <v>135</v>
      </c>
      <c r="F429" s="510">
        <v>3960</v>
      </c>
      <c r="G429" s="509">
        <v>10</v>
      </c>
      <c r="H429" s="510">
        <v>1800</v>
      </c>
      <c r="I429" s="509">
        <v>10</v>
      </c>
      <c r="J429" s="511">
        <v>1800</v>
      </c>
      <c r="K429" s="509">
        <v>30</v>
      </c>
      <c r="L429" s="511">
        <v>1800</v>
      </c>
      <c r="M429" s="509"/>
      <c r="N429" s="509"/>
    </row>
    <row r="430" spans="1:14" ht="15" thickBot="1">
      <c r="A430" s="505"/>
      <c r="B430" s="507" t="s">
        <v>1329</v>
      </c>
      <c r="C430" s="508"/>
      <c r="D430" s="508"/>
      <c r="E430" s="508"/>
      <c r="F430" s="509"/>
      <c r="G430" s="509"/>
      <c r="H430" s="509"/>
      <c r="I430" s="509"/>
      <c r="J430" s="512"/>
      <c r="K430" s="509"/>
      <c r="L430" s="512"/>
      <c r="M430" s="509"/>
      <c r="N430" s="509"/>
    </row>
    <row r="431" spans="1:14" ht="15" thickBot="1">
      <c r="A431" s="505"/>
      <c r="B431" s="508" t="s">
        <v>1330</v>
      </c>
      <c r="C431" s="508">
        <v>6</v>
      </c>
      <c r="D431" s="508">
        <v>50</v>
      </c>
      <c r="E431" s="508" t="s">
        <v>128</v>
      </c>
      <c r="F431" s="509">
        <v>300</v>
      </c>
      <c r="G431" s="509">
        <v>25</v>
      </c>
      <c r="H431" s="509">
        <v>150</v>
      </c>
      <c r="I431" s="509">
        <v>25</v>
      </c>
      <c r="J431" s="512">
        <v>150</v>
      </c>
      <c r="K431" s="509"/>
      <c r="L431" s="512"/>
      <c r="M431" s="509"/>
      <c r="N431" s="509"/>
    </row>
    <row r="432" spans="1:14" ht="15" thickBot="1">
      <c r="A432" s="505"/>
      <c r="B432" s="508" t="s">
        <v>1331</v>
      </c>
      <c r="C432" s="508">
        <v>6</v>
      </c>
      <c r="D432" s="508">
        <v>50</v>
      </c>
      <c r="E432" s="508" t="s">
        <v>128</v>
      </c>
      <c r="F432" s="509">
        <v>300</v>
      </c>
      <c r="G432" s="509">
        <v>25</v>
      </c>
      <c r="H432" s="509">
        <v>150</v>
      </c>
      <c r="I432" s="509">
        <v>25</v>
      </c>
      <c r="J432" s="512">
        <v>150</v>
      </c>
      <c r="K432" s="509"/>
      <c r="L432" s="512"/>
      <c r="M432" s="509"/>
      <c r="N432" s="509"/>
    </row>
    <row r="433" spans="1:14" ht="15" thickBot="1">
      <c r="A433" s="505"/>
      <c r="B433" s="508" t="s">
        <v>1332</v>
      </c>
      <c r="C433" s="508">
        <v>6</v>
      </c>
      <c r="D433" s="508">
        <v>100</v>
      </c>
      <c r="E433" s="508" t="s">
        <v>128</v>
      </c>
      <c r="F433" s="509">
        <v>600</v>
      </c>
      <c r="G433" s="509">
        <v>50</v>
      </c>
      <c r="H433" s="509">
        <v>300</v>
      </c>
      <c r="I433" s="509">
        <v>50</v>
      </c>
      <c r="J433" s="512">
        <v>300</v>
      </c>
      <c r="K433" s="509"/>
      <c r="L433" s="512"/>
      <c r="M433" s="509"/>
      <c r="N433" s="509"/>
    </row>
    <row r="434" spans="1:14" ht="15" thickBot="1">
      <c r="A434" s="505"/>
      <c r="B434" s="507" t="s">
        <v>1333</v>
      </c>
      <c r="C434" s="508">
        <v>7</v>
      </c>
      <c r="D434" s="508">
        <v>100</v>
      </c>
      <c r="E434" s="508" t="s">
        <v>128</v>
      </c>
      <c r="F434" s="509">
        <v>700</v>
      </c>
      <c r="G434" s="509">
        <v>50</v>
      </c>
      <c r="H434" s="509">
        <v>350</v>
      </c>
      <c r="I434" s="509">
        <v>50</v>
      </c>
      <c r="J434" s="512">
        <v>350</v>
      </c>
      <c r="K434" s="509"/>
      <c r="L434" s="512"/>
      <c r="M434" s="509"/>
      <c r="N434" s="509"/>
    </row>
    <row r="435" spans="1:14" ht="15" thickBot="1">
      <c r="A435" s="505" t="s">
        <v>1249</v>
      </c>
      <c r="B435" s="509"/>
      <c r="C435" s="509"/>
      <c r="D435" s="509"/>
      <c r="E435" s="509"/>
      <c r="F435" s="514">
        <v>18940</v>
      </c>
      <c r="G435" s="509"/>
      <c r="H435" s="509"/>
      <c r="I435" s="509"/>
      <c r="J435" s="512"/>
      <c r="K435" s="509"/>
      <c r="L435" s="512"/>
      <c r="M435" s="509"/>
      <c r="N435" s="509"/>
    </row>
    <row r="436" spans="1:14">
      <c r="A436" s="1505" t="s">
        <v>1280</v>
      </c>
      <c r="B436" s="1506"/>
      <c r="C436" s="1506"/>
      <c r="D436" s="1506"/>
      <c r="E436" s="1506"/>
      <c r="F436" s="1506"/>
      <c r="G436" s="1506"/>
      <c r="H436" s="1506"/>
      <c r="I436" s="1506"/>
      <c r="J436" s="1506"/>
      <c r="K436" s="1506"/>
      <c r="L436" s="1506"/>
      <c r="M436" s="1506"/>
      <c r="N436" s="1507"/>
    </row>
    <row r="437" spans="1:14">
      <c r="A437" s="1494" t="s">
        <v>1251</v>
      </c>
      <c r="B437" s="1495"/>
      <c r="C437" s="1495"/>
      <c r="D437" s="1495"/>
      <c r="E437" s="1495"/>
      <c r="F437" s="1495"/>
      <c r="G437" s="1495"/>
      <c r="H437" s="1495"/>
      <c r="I437" s="1495"/>
      <c r="J437" s="1495"/>
      <c r="K437" s="1495"/>
      <c r="L437" s="1495"/>
      <c r="M437" s="1495"/>
      <c r="N437" s="1496"/>
    </row>
    <row r="438" spans="1:14">
      <c r="A438" s="1494" t="s">
        <v>2279</v>
      </c>
      <c r="B438" s="1495"/>
      <c r="C438" s="1495"/>
      <c r="D438" s="1495"/>
      <c r="E438" s="1495"/>
      <c r="F438" s="1495"/>
      <c r="G438" s="1495"/>
      <c r="H438" s="1495"/>
      <c r="I438" s="1495"/>
      <c r="J438" s="1495"/>
      <c r="K438" s="1495"/>
      <c r="L438" s="1495"/>
      <c r="M438" s="1495"/>
      <c r="N438" s="1496"/>
    </row>
    <row r="439" spans="1:14">
      <c r="A439" s="1494" t="s">
        <v>1308</v>
      </c>
      <c r="B439" s="1495"/>
      <c r="C439" s="1495"/>
      <c r="D439" s="1495"/>
      <c r="E439" s="1495"/>
      <c r="F439" s="1495"/>
      <c r="G439" s="1495"/>
      <c r="H439" s="1495"/>
      <c r="I439" s="1495"/>
      <c r="J439" s="1495"/>
      <c r="K439" s="1495"/>
      <c r="L439" s="1495"/>
      <c r="M439" s="1495"/>
      <c r="N439" s="1496"/>
    </row>
    <row r="440" spans="1:14" ht="15" thickBot="1">
      <c r="A440" s="1497"/>
      <c r="B440" s="1498"/>
      <c r="C440" s="1498"/>
      <c r="D440" s="1498"/>
      <c r="E440" s="1498"/>
      <c r="F440" s="1498"/>
      <c r="G440" s="1498"/>
      <c r="H440" s="1498"/>
      <c r="I440" s="1498"/>
      <c r="J440" s="1498"/>
      <c r="K440" s="1498"/>
      <c r="L440" s="1498"/>
      <c r="M440" s="1498"/>
      <c r="N440" s="1499"/>
    </row>
    <row r="449" spans="1:14">
      <c r="A449" s="467" t="s">
        <v>936</v>
      </c>
    </row>
    <row r="450" spans="1:14">
      <c r="A450" s="1520" t="s">
        <v>0</v>
      </c>
      <c r="B450" s="1520"/>
      <c r="C450" s="1520"/>
      <c r="D450" s="1520"/>
      <c r="E450" s="1520"/>
      <c r="F450" s="1520"/>
      <c r="G450" s="1520"/>
      <c r="H450" s="1520"/>
      <c r="I450" s="1520"/>
      <c r="J450" s="1520"/>
      <c r="K450" s="1520"/>
      <c r="L450" s="1520"/>
      <c r="M450" s="1520"/>
      <c r="N450" s="1520"/>
    </row>
    <row r="451" spans="1:14">
      <c r="A451" s="1521" t="s">
        <v>2280</v>
      </c>
      <c r="B451" s="1520"/>
      <c r="C451" s="1520"/>
      <c r="D451" s="1520"/>
      <c r="E451" s="1520"/>
      <c r="F451" s="1520"/>
      <c r="G451" s="1520"/>
      <c r="H451" s="1520"/>
      <c r="I451" s="1520"/>
      <c r="J451" s="1520"/>
      <c r="K451" s="1520"/>
      <c r="L451" s="1520"/>
      <c r="M451" s="1520"/>
      <c r="N451" s="1520"/>
    </row>
    <row r="452" spans="1:14" ht="15" thickBot="1">
      <c r="A452" s="467" t="s">
        <v>2284</v>
      </c>
    </row>
    <row r="453" spans="1:14" ht="15" thickBot="1">
      <c r="A453" s="1505" t="s">
        <v>938</v>
      </c>
      <c r="B453" s="1506"/>
      <c r="C453" s="1506"/>
      <c r="D453" s="1506"/>
      <c r="E453" s="1507"/>
      <c r="F453" s="1517" t="s">
        <v>939</v>
      </c>
      <c r="G453" s="1518"/>
      <c r="H453" s="1518"/>
      <c r="I453" s="1518"/>
      <c r="J453" s="1518"/>
      <c r="K453" s="1518"/>
      <c r="L453" s="1519"/>
      <c r="M453" s="1506"/>
      <c r="N453" s="1507"/>
    </row>
    <row r="454" spans="1:14" ht="15" thickBot="1">
      <c r="A454" s="1497" t="s">
        <v>2285</v>
      </c>
      <c r="B454" s="1498"/>
      <c r="C454" s="1498"/>
      <c r="D454" s="1498"/>
      <c r="E454" s="1499"/>
      <c r="F454" s="503" t="s">
        <v>7</v>
      </c>
      <c r="G454" s="1500" t="s">
        <v>8</v>
      </c>
      <c r="H454" s="1502"/>
      <c r="I454" s="1502"/>
      <c r="J454" s="1501"/>
      <c r="K454" s="1502"/>
      <c r="L454" s="1501"/>
      <c r="M454" s="1498"/>
      <c r="N454" s="1499"/>
    </row>
    <row r="455" spans="1:14" ht="15" thickBot="1">
      <c r="A455" s="1508" t="s">
        <v>10</v>
      </c>
      <c r="B455" s="1508" t="s">
        <v>940</v>
      </c>
      <c r="C455" s="1508" t="s">
        <v>12</v>
      </c>
      <c r="D455" s="1511" t="s">
        <v>941</v>
      </c>
      <c r="E455" s="1512"/>
      <c r="F455" s="1508" t="s">
        <v>14</v>
      </c>
      <c r="G455" s="1500" t="s">
        <v>116</v>
      </c>
      <c r="H455" s="1502"/>
      <c r="I455" s="1502"/>
      <c r="J455" s="1502"/>
      <c r="K455" s="1502"/>
      <c r="L455" s="1502"/>
      <c r="M455" s="1502"/>
      <c r="N455" s="1501"/>
    </row>
    <row r="456" spans="1:14" ht="15" thickBot="1">
      <c r="A456" s="1509"/>
      <c r="B456" s="1509"/>
      <c r="C456" s="1509"/>
      <c r="D456" s="1513"/>
      <c r="E456" s="1514"/>
      <c r="F456" s="1509"/>
      <c r="G456" s="504"/>
      <c r="H456" s="515"/>
      <c r="I456" s="515"/>
      <c r="J456" s="515"/>
      <c r="K456" s="515"/>
      <c r="L456" s="515"/>
      <c r="M456" s="515"/>
      <c r="N456" s="516"/>
    </row>
    <row r="457" spans="1:14" ht="15" thickBot="1">
      <c r="A457" s="1509"/>
      <c r="B457" s="1509"/>
      <c r="C457" s="1509"/>
      <c r="D457" s="1513"/>
      <c r="E457" s="1514"/>
      <c r="F457" s="1509"/>
      <c r="G457" s="1500" t="s">
        <v>942</v>
      </c>
      <c r="H457" s="1501"/>
      <c r="I457" s="1500" t="s">
        <v>943</v>
      </c>
      <c r="J457" s="1502"/>
      <c r="K457" s="1500" t="s">
        <v>944</v>
      </c>
      <c r="L457" s="1502"/>
      <c r="M457" s="1500" t="s">
        <v>945</v>
      </c>
      <c r="N457" s="1501"/>
    </row>
    <row r="458" spans="1:14" ht="15.75" customHeight="1" thickBot="1">
      <c r="A458" s="1510"/>
      <c r="B458" s="1510"/>
      <c r="C458" s="1510"/>
      <c r="D458" s="1515"/>
      <c r="E458" s="1516"/>
      <c r="F458" s="1510"/>
      <c r="G458" s="503" t="s">
        <v>22</v>
      </c>
      <c r="H458" s="503" t="s">
        <v>21</v>
      </c>
      <c r="I458" s="503" t="s">
        <v>22</v>
      </c>
      <c r="J458" s="504" t="s">
        <v>21</v>
      </c>
      <c r="K458" s="503" t="s">
        <v>22</v>
      </c>
      <c r="L458" s="504" t="s">
        <v>21</v>
      </c>
      <c r="M458" s="503" t="s">
        <v>22</v>
      </c>
      <c r="N458" s="503" t="s">
        <v>21</v>
      </c>
    </row>
    <row r="459" spans="1:14" ht="15" thickBot="1">
      <c r="A459" s="505"/>
      <c r="B459" s="507" t="s">
        <v>1334</v>
      </c>
      <c r="C459" s="508">
        <v>6</v>
      </c>
      <c r="D459" s="517">
        <v>2000</v>
      </c>
      <c r="E459" s="508" t="s">
        <v>128</v>
      </c>
      <c r="F459" s="510">
        <v>12000</v>
      </c>
      <c r="G459" s="509">
        <v>500</v>
      </c>
      <c r="H459" s="510">
        <v>3000</v>
      </c>
      <c r="I459" s="509">
        <v>500</v>
      </c>
      <c r="J459" s="511">
        <v>3000</v>
      </c>
      <c r="K459" s="509">
        <v>500</v>
      </c>
      <c r="L459" s="511">
        <v>3000</v>
      </c>
      <c r="M459" s="509">
        <v>500</v>
      </c>
      <c r="N459" s="510">
        <v>3000</v>
      </c>
    </row>
    <row r="460" spans="1:14" ht="15" thickBot="1">
      <c r="A460" s="505"/>
      <c r="B460" s="507" t="s">
        <v>1335</v>
      </c>
      <c r="C460" s="508">
        <v>6</v>
      </c>
      <c r="D460" s="517">
        <v>2000</v>
      </c>
      <c r="E460" s="508" t="s">
        <v>128</v>
      </c>
      <c r="F460" s="510">
        <v>12000</v>
      </c>
      <c r="G460" s="509">
        <v>500</v>
      </c>
      <c r="H460" s="510">
        <v>3000</v>
      </c>
      <c r="I460" s="509">
        <v>500</v>
      </c>
      <c r="J460" s="511">
        <v>3000</v>
      </c>
      <c r="K460" s="509">
        <v>500</v>
      </c>
      <c r="L460" s="511">
        <v>3000</v>
      </c>
      <c r="M460" s="509">
        <v>500</v>
      </c>
      <c r="N460" s="510">
        <v>3000</v>
      </c>
    </row>
    <row r="461" spans="1:14" ht="15" thickBot="1">
      <c r="A461" s="505"/>
      <c r="B461" s="507" t="s">
        <v>1336</v>
      </c>
      <c r="C461" s="508">
        <v>250</v>
      </c>
      <c r="D461" s="508">
        <v>2</v>
      </c>
      <c r="E461" s="508" t="s">
        <v>126</v>
      </c>
      <c r="F461" s="509">
        <v>500</v>
      </c>
      <c r="G461" s="509">
        <v>1</v>
      </c>
      <c r="H461" s="508">
        <v>250</v>
      </c>
      <c r="I461" s="509">
        <v>1</v>
      </c>
      <c r="J461" s="513">
        <v>250</v>
      </c>
      <c r="K461" s="509"/>
      <c r="L461" s="512"/>
      <c r="M461" s="509"/>
      <c r="N461" s="509"/>
    </row>
    <row r="462" spans="1:14" ht="15" thickBot="1">
      <c r="A462" s="505"/>
      <c r="B462" s="507" t="s">
        <v>1337</v>
      </c>
      <c r="C462" s="508">
        <v>100</v>
      </c>
      <c r="D462" s="508">
        <v>2</v>
      </c>
      <c r="E462" s="508" t="s">
        <v>126</v>
      </c>
      <c r="F462" s="509">
        <v>200</v>
      </c>
      <c r="G462" s="509">
        <v>1</v>
      </c>
      <c r="H462" s="508">
        <v>100</v>
      </c>
      <c r="I462" s="509">
        <v>1</v>
      </c>
      <c r="J462" s="513">
        <v>100</v>
      </c>
      <c r="K462" s="509"/>
      <c r="L462" s="512"/>
      <c r="M462" s="509"/>
      <c r="N462" s="509"/>
    </row>
    <row r="463" spans="1:14" ht="15" thickBot="1">
      <c r="A463" s="505"/>
      <c r="B463" s="507" t="s">
        <v>1338</v>
      </c>
      <c r="C463" s="508">
        <v>120</v>
      </c>
      <c r="D463" s="508">
        <v>2</v>
      </c>
      <c r="E463" s="508" t="s">
        <v>126</v>
      </c>
      <c r="F463" s="509">
        <v>240</v>
      </c>
      <c r="G463" s="509">
        <v>1</v>
      </c>
      <c r="H463" s="508">
        <v>120</v>
      </c>
      <c r="I463" s="509">
        <v>1</v>
      </c>
      <c r="J463" s="513">
        <v>120</v>
      </c>
      <c r="K463" s="509"/>
      <c r="L463" s="512"/>
      <c r="M463" s="509"/>
      <c r="N463" s="509"/>
    </row>
    <row r="464" spans="1:14" ht="15" thickBot="1">
      <c r="A464" s="505"/>
      <c r="B464" s="508" t="s">
        <v>1331</v>
      </c>
      <c r="C464" s="508">
        <v>120</v>
      </c>
      <c r="D464" s="508">
        <v>2</v>
      </c>
      <c r="E464" s="508" t="s">
        <v>126</v>
      </c>
      <c r="F464" s="509">
        <v>240</v>
      </c>
      <c r="G464" s="509">
        <v>1</v>
      </c>
      <c r="H464" s="508">
        <v>120</v>
      </c>
      <c r="I464" s="509">
        <v>1</v>
      </c>
      <c r="J464" s="513">
        <v>120</v>
      </c>
      <c r="K464" s="509"/>
      <c r="L464" s="512"/>
      <c r="M464" s="509"/>
      <c r="N464" s="509"/>
    </row>
    <row r="465" spans="1:14" ht="15" thickBot="1">
      <c r="A465" s="505"/>
      <c r="B465" s="508" t="s">
        <v>1330</v>
      </c>
      <c r="C465" s="508">
        <v>120</v>
      </c>
      <c r="D465" s="508">
        <v>2</v>
      </c>
      <c r="E465" s="508" t="s">
        <v>126</v>
      </c>
      <c r="F465" s="509">
        <v>240</v>
      </c>
      <c r="G465" s="509">
        <v>1</v>
      </c>
      <c r="H465" s="508">
        <v>120</v>
      </c>
      <c r="I465" s="509">
        <v>1</v>
      </c>
      <c r="J465" s="513">
        <v>120</v>
      </c>
      <c r="K465" s="509"/>
      <c r="L465" s="512"/>
      <c r="M465" s="509"/>
      <c r="N465" s="509"/>
    </row>
    <row r="466" spans="1:14" ht="15" thickBot="1">
      <c r="A466" s="505"/>
      <c r="B466" s="507" t="s">
        <v>1339</v>
      </c>
      <c r="C466" s="508">
        <v>300</v>
      </c>
      <c r="D466" s="508">
        <v>2</v>
      </c>
      <c r="E466" s="508" t="s">
        <v>126</v>
      </c>
      <c r="F466" s="509">
        <v>600</v>
      </c>
      <c r="G466" s="509">
        <v>1</v>
      </c>
      <c r="H466" s="508">
        <v>30</v>
      </c>
      <c r="I466" s="509">
        <v>1</v>
      </c>
      <c r="J466" s="513">
        <v>30</v>
      </c>
      <c r="K466" s="509"/>
      <c r="L466" s="512"/>
      <c r="M466" s="509"/>
      <c r="N466" s="509"/>
    </row>
    <row r="467" spans="1:14" ht="15" thickBot="1">
      <c r="A467" s="505"/>
      <c r="B467" s="507" t="s">
        <v>1340</v>
      </c>
      <c r="C467" s="508">
        <v>170</v>
      </c>
      <c r="D467" s="508">
        <v>24</v>
      </c>
      <c r="E467" s="508" t="s">
        <v>135</v>
      </c>
      <c r="F467" s="510">
        <v>4080</v>
      </c>
      <c r="G467" s="509">
        <v>10</v>
      </c>
      <c r="H467" s="510">
        <v>1700</v>
      </c>
      <c r="I467" s="509">
        <v>10</v>
      </c>
      <c r="J467" s="511">
        <v>1700</v>
      </c>
      <c r="K467" s="509">
        <v>4</v>
      </c>
      <c r="L467" s="512">
        <v>680</v>
      </c>
      <c r="M467" s="509"/>
      <c r="N467" s="509"/>
    </row>
    <row r="468" spans="1:14" ht="15" thickBot="1">
      <c r="A468" s="505"/>
      <c r="B468" s="507" t="s">
        <v>1341</v>
      </c>
      <c r="C468" s="508">
        <v>170</v>
      </c>
      <c r="D468" s="508">
        <v>24</v>
      </c>
      <c r="E468" s="508" t="s">
        <v>135</v>
      </c>
      <c r="F468" s="510">
        <v>4080</v>
      </c>
      <c r="G468" s="509">
        <v>10</v>
      </c>
      <c r="H468" s="510">
        <v>1700</v>
      </c>
      <c r="I468" s="509">
        <v>10</v>
      </c>
      <c r="J468" s="511">
        <v>1700</v>
      </c>
      <c r="K468" s="509">
        <v>4</v>
      </c>
      <c r="L468" s="512">
        <v>680</v>
      </c>
      <c r="M468" s="509"/>
      <c r="N468" s="509"/>
    </row>
    <row r="469" spans="1:14" ht="15" thickBot="1">
      <c r="A469" s="505"/>
      <c r="B469" s="507" t="s">
        <v>1342</v>
      </c>
      <c r="C469" s="508">
        <v>130</v>
      </c>
      <c r="D469" s="508">
        <v>10</v>
      </c>
      <c r="E469" s="508" t="s">
        <v>133</v>
      </c>
      <c r="F469" s="510">
        <v>1300</v>
      </c>
      <c r="G469" s="509">
        <v>5</v>
      </c>
      <c r="H469" s="509">
        <v>650</v>
      </c>
      <c r="I469" s="509">
        <v>5</v>
      </c>
      <c r="J469" s="512">
        <v>650</v>
      </c>
      <c r="K469" s="509"/>
      <c r="L469" s="512"/>
      <c r="M469" s="509"/>
      <c r="N469" s="509"/>
    </row>
    <row r="470" spans="1:14" ht="15" thickBot="1">
      <c r="A470" s="505"/>
      <c r="B470" s="507" t="s">
        <v>1343</v>
      </c>
      <c r="C470" s="508">
        <v>900</v>
      </c>
      <c r="D470" s="508">
        <v>2</v>
      </c>
      <c r="E470" s="508" t="s">
        <v>135</v>
      </c>
      <c r="F470" s="510">
        <v>1800</v>
      </c>
      <c r="G470" s="509">
        <v>1</v>
      </c>
      <c r="H470" s="509">
        <v>900</v>
      </c>
      <c r="I470" s="509">
        <v>1</v>
      </c>
      <c r="J470" s="512">
        <v>900</v>
      </c>
      <c r="K470" s="509"/>
      <c r="L470" s="512"/>
      <c r="M470" s="509"/>
      <c r="N470" s="509"/>
    </row>
    <row r="471" spans="1:14" ht="15" thickBot="1">
      <c r="A471" s="505"/>
      <c r="B471" s="507" t="s">
        <v>1344</v>
      </c>
      <c r="C471" s="508">
        <v>900</v>
      </c>
      <c r="D471" s="508">
        <v>2</v>
      </c>
      <c r="E471" s="508" t="s">
        <v>135</v>
      </c>
      <c r="F471" s="510">
        <v>1800</v>
      </c>
      <c r="G471" s="509">
        <v>1</v>
      </c>
      <c r="H471" s="509">
        <v>900</v>
      </c>
      <c r="I471" s="509">
        <v>1</v>
      </c>
      <c r="J471" s="512">
        <v>900</v>
      </c>
      <c r="K471" s="509"/>
      <c r="L471" s="512"/>
      <c r="M471" s="509"/>
      <c r="N471" s="509"/>
    </row>
    <row r="472" spans="1:14" ht="15" thickBot="1">
      <c r="A472" s="505"/>
      <c r="B472" s="507" t="s">
        <v>1345</v>
      </c>
      <c r="C472" s="508">
        <v>25</v>
      </c>
      <c r="D472" s="508">
        <v>10</v>
      </c>
      <c r="E472" s="508" t="s">
        <v>128</v>
      </c>
      <c r="F472" s="509">
        <v>250</v>
      </c>
      <c r="G472" s="509">
        <v>5</v>
      </c>
      <c r="H472" s="509">
        <v>125</v>
      </c>
      <c r="I472" s="509">
        <v>5</v>
      </c>
      <c r="J472" s="512">
        <v>125</v>
      </c>
      <c r="K472" s="509"/>
      <c r="L472" s="512"/>
      <c r="M472" s="509"/>
      <c r="N472" s="509"/>
    </row>
    <row r="473" spans="1:14" ht="15" thickBot="1">
      <c r="A473" s="505"/>
      <c r="B473" s="507" t="s">
        <v>1346</v>
      </c>
      <c r="C473" s="508">
        <v>50</v>
      </c>
      <c r="D473" s="508">
        <v>5</v>
      </c>
      <c r="E473" s="508" t="s">
        <v>128</v>
      </c>
      <c r="F473" s="509">
        <v>250</v>
      </c>
      <c r="G473" s="509">
        <v>5</v>
      </c>
      <c r="H473" s="509">
        <v>250</v>
      </c>
      <c r="I473" s="509"/>
      <c r="J473" s="512"/>
      <c r="K473" s="509"/>
      <c r="L473" s="512"/>
      <c r="M473" s="509"/>
      <c r="N473" s="509"/>
    </row>
    <row r="474" spans="1:14" ht="15" thickBot="1">
      <c r="A474" s="505"/>
      <c r="B474" s="507" t="s">
        <v>1347</v>
      </c>
      <c r="C474" s="508">
        <v>250</v>
      </c>
      <c r="D474" s="508">
        <v>2</v>
      </c>
      <c r="E474" s="508" t="s">
        <v>128</v>
      </c>
      <c r="F474" s="509">
        <v>500</v>
      </c>
      <c r="G474" s="509">
        <v>1</v>
      </c>
      <c r="H474" s="509">
        <v>250</v>
      </c>
      <c r="I474" s="509">
        <v>1</v>
      </c>
      <c r="J474" s="512">
        <v>250</v>
      </c>
      <c r="K474" s="509"/>
      <c r="L474" s="512"/>
      <c r="M474" s="509"/>
      <c r="N474" s="509"/>
    </row>
    <row r="475" spans="1:14" ht="15" thickBot="1">
      <c r="A475" s="505"/>
      <c r="B475" s="507" t="s">
        <v>1348</v>
      </c>
      <c r="C475" s="508">
        <v>300</v>
      </c>
      <c r="D475" s="508">
        <v>5</v>
      </c>
      <c r="E475" s="508" t="s">
        <v>128</v>
      </c>
      <c r="F475" s="510">
        <v>1500</v>
      </c>
      <c r="G475" s="509">
        <v>5</v>
      </c>
      <c r="H475" s="510">
        <v>1500</v>
      </c>
      <c r="I475" s="509"/>
      <c r="J475" s="512"/>
      <c r="K475" s="509"/>
      <c r="L475" s="512"/>
      <c r="M475" s="509"/>
      <c r="N475" s="509"/>
    </row>
    <row r="476" spans="1:14" ht="15" thickBot="1">
      <c r="A476" s="505"/>
      <c r="B476" s="507" t="s">
        <v>1349</v>
      </c>
      <c r="C476" s="508">
        <v>45</v>
      </c>
      <c r="D476" s="508">
        <v>5</v>
      </c>
      <c r="E476" s="508" t="s">
        <v>148</v>
      </c>
      <c r="F476" s="509">
        <v>225</v>
      </c>
      <c r="G476" s="509">
        <v>5</v>
      </c>
      <c r="H476" s="509">
        <v>225</v>
      </c>
      <c r="I476" s="509"/>
      <c r="J476" s="512"/>
      <c r="K476" s="509"/>
      <c r="L476" s="512"/>
      <c r="M476" s="509"/>
      <c r="N476" s="509"/>
    </row>
    <row r="477" spans="1:14" ht="15" thickBot="1">
      <c r="A477" s="505"/>
      <c r="B477" s="507" t="s">
        <v>1350</v>
      </c>
      <c r="C477" s="508">
        <v>30</v>
      </c>
      <c r="D477" s="508">
        <v>5</v>
      </c>
      <c r="E477" s="508" t="s">
        <v>148</v>
      </c>
      <c r="F477" s="509">
        <v>150</v>
      </c>
      <c r="G477" s="509">
        <v>5</v>
      </c>
      <c r="H477" s="509">
        <v>150</v>
      </c>
      <c r="I477" s="509"/>
      <c r="J477" s="512"/>
      <c r="K477" s="509"/>
      <c r="L477" s="512"/>
      <c r="M477" s="509"/>
      <c r="N477" s="509"/>
    </row>
    <row r="478" spans="1:14" ht="15" thickBot="1">
      <c r="A478" s="505"/>
      <c r="B478" s="507" t="s">
        <v>1351</v>
      </c>
      <c r="C478" s="508">
        <v>45</v>
      </c>
      <c r="D478" s="508">
        <v>5</v>
      </c>
      <c r="E478" s="508" t="s">
        <v>133</v>
      </c>
      <c r="F478" s="509">
        <v>225</v>
      </c>
      <c r="G478" s="509">
        <v>5</v>
      </c>
      <c r="H478" s="509">
        <v>225</v>
      </c>
      <c r="I478" s="509"/>
      <c r="J478" s="512"/>
      <c r="K478" s="509"/>
      <c r="L478" s="512"/>
      <c r="M478" s="509"/>
      <c r="N478" s="509"/>
    </row>
    <row r="479" spans="1:14" ht="15" thickBot="1">
      <c r="A479" s="505"/>
      <c r="B479" s="507" t="s">
        <v>1352</v>
      </c>
      <c r="C479" s="508">
        <v>25</v>
      </c>
      <c r="D479" s="508">
        <v>10</v>
      </c>
      <c r="E479" s="508" t="s">
        <v>171</v>
      </c>
      <c r="F479" s="509">
        <v>250</v>
      </c>
      <c r="G479" s="509">
        <v>5</v>
      </c>
      <c r="H479" s="509">
        <v>125</v>
      </c>
      <c r="I479" s="509">
        <v>5</v>
      </c>
      <c r="J479" s="512">
        <v>125</v>
      </c>
      <c r="K479" s="509"/>
      <c r="L479" s="512"/>
      <c r="M479" s="509"/>
      <c r="N479" s="509"/>
    </row>
    <row r="480" spans="1:14" ht="15" thickBot="1">
      <c r="A480" s="505"/>
      <c r="B480" s="507" t="s">
        <v>1353</v>
      </c>
      <c r="C480" s="508">
        <v>15</v>
      </c>
      <c r="D480" s="508">
        <v>5</v>
      </c>
      <c r="E480" s="508" t="s">
        <v>148</v>
      </c>
      <c r="F480" s="509">
        <v>75</v>
      </c>
      <c r="G480" s="509">
        <v>5</v>
      </c>
      <c r="H480" s="509">
        <v>75</v>
      </c>
      <c r="I480" s="509"/>
      <c r="J480" s="512"/>
      <c r="K480" s="509"/>
      <c r="L480" s="512"/>
      <c r="M480" s="509"/>
      <c r="N480" s="509"/>
    </row>
    <row r="481" spans="1:14" ht="15" thickBot="1">
      <c r="A481" s="505"/>
      <c r="B481" s="507" t="s">
        <v>1354</v>
      </c>
      <c r="C481" s="508">
        <v>35</v>
      </c>
      <c r="D481" s="508">
        <v>20</v>
      </c>
      <c r="E481" s="508" t="s">
        <v>128</v>
      </c>
      <c r="F481" s="509">
        <v>700</v>
      </c>
      <c r="G481" s="509">
        <v>10</v>
      </c>
      <c r="H481" s="509">
        <v>350</v>
      </c>
      <c r="I481" s="509">
        <v>10</v>
      </c>
      <c r="J481" s="512">
        <v>350</v>
      </c>
      <c r="K481" s="509"/>
      <c r="L481" s="512"/>
      <c r="M481" s="509"/>
      <c r="N481" s="509"/>
    </row>
    <row r="482" spans="1:14" ht="15" thickBot="1">
      <c r="A482" s="505"/>
      <c r="B482" s="507" t="s">
        <v>1355</v>
      </c>
      <c r="C482" s="508">
        <v>350</v>
      </c>
      <c r="D482" s="508">
        <v>10</v>
      </c>
      <c r="E482" s="508" t="s">
        <v>1356</v>
      </c>
      <c r="F482" s="510">
        <v>3500</v>
      </c>
      <c r="G482" s="509">
        <v>5</v>
      </c>
      <c r="H482" s="510">
        <v>1750</v>
      </c>
      <c r="I482" s="509">
        <v>5</v>
      </c>
      <c r="J482" s="511">
        <v>1750</v>
      </c>
      <c r="K482" s="509"/>
      <c r="L482" s="512"/>
      <c r="M482" s="509"/>
      <c r="N482" s="509"/>
    </row>
    <row r="483" spans="1:14" ht="15" thickBot="1">
      <c r="A483" s="505"/>
      <c r="B483" s="507" t="s">
        <v>1357</v>
      </c>
      <c r="C483" s="508">
        <v>40</v>
      </c>
      <c r="D483" s="508">
        <v>2</v>
      </c>
      <c r="E483" s="508" t="s">
        <v>148</v>
      </c>
      <c r="F483" s="509">
        <v>80</v>
      </c>
      <c r="G483" s="509">
        <v>1</v>
      </c>
      <c r="H483" s="509">
        <v>40</v>
      </c>
      <c r="I483" s="509">
        <v>1</v>
      </c>
      <c r="J483" s="512">
        <v>40</v>
      </c>
      <c r="K483" s="509"/>
      <c r="L483" s="512"/>
      <c r="M483" s="509"/>
      <c r="N483" s="509"/>
    </row>
    <row r="484" spans="1:14" ht="15" thickBot="1">
      <c r="A484" s="505" t="s">
        <v>1249</v>
      </c>
      <c r="B484" s="509"/>
      <c r="C484" s="509"/>
      <c r="D484" s="509"/>
      <c r="E484" s="509"/>
      <c r="F484" s="518">
        <v>46785</v>
      </c>
      <c r="G484" s="509"/>
      <c r="H484" s="509"/>
      <c r="I484" s="509"/>
      <c r="J484" s="512"/>
      <c r="K484" s="509"/>
      <c r="L484" s="512"/>
      <c r="M484" s="509"/>
      <c r="N484" s="509"/>
    </row>
    <row r="485" spans="1:14">
      <c r="A485" s="1505" t="s">
        <v>1280</v>
      </c>
      <c r="B485" s="1506"/>
      <c r="C485" s="1506"/>
      <c r="D485" s="1506"/>
      <c r="E485" s="1506"/>
      <c r="F485" s="1506"/>
      <c r="G485" s="1506"/>
      <c r="H485" s="1506"/>
      <c r="I485" s="1506"/>
      <c r="J485" s="1506"/>
      <c r="K485" s="1506"/>
      <c r="L485" s="1506"/>
      <c r="M485" s="1506"/>
      <c r="N485" s="1507"/>
    </row>
    <row r="486" spans="1:14">
      <c r="A486" s="1494" t="s">
        <v>1251</v>
      </c>
      <c r="B486" s="1495"/>
      <c r="C486" s="1495"/>
      <c r="D486" s="1495"/>
      <c r="E486" s="1495"/>
      <c r="F486" s="1495"/>
      <c r="G486" s="1495"/>
      <c r="H486" s="1495"/>
      <c r="I486" s="1495"/>
      <c r="J486" s="1495"/>
      <c r="K486" s="1495"/>
      <c r="L486" s="1495"/>
      <c r="M486" s="1495"/>
      <c r="N486" s="1496"/>
    </row>
    <row r="487" spans="1:14">
      <c r="A487" s="1494" t="s">
        <v>2286</v>
      </c>
      <c r="B487" s="1495"/>
      <c r="C487" s="1495"/>
      <c r="D487" s="1495"/>
      <c r="E487" s="1495"/>
      <c r="F487" s="1495"/>
      <c r="G487" s="1495"/>
      <c r="H487" s="1495"/>
      <c r="I487" s="1495"/>
      <c r="J487" s="1495"/>
      <c r="K487" s="1495"/>
      <c r="L487" s="1495"/>
      <c r="M487" s="1495"/>
      <c r="N487" s="1496"/>
    </row>
    <row r="488" spans="1:14">
      <c r="A488" s="1494" t="s">
        <v>1308</v>
      </c>
      <c r="B488" s="1495"/>
      <c r="C488" s="1495"/>
      <c r="D488" s="1495"/>
      <c r="E488" s="1495"/>
      <c r="F488" s="1495"/>
      <c r="G488" s="1495"/>
      <c r="H488" s="1495"/>
      <c r="I488" s="1495"/>
      <c r="J488" s="1495"/>
      <c r="K488" s="1495"/>
      <c r="L488" s="1495"/>
      <c r="M488" s="1495"/>
      <c r="N488" s="1496"/>
    </row>
    <row r="489" spans="1:14" ht="15" thickBot="1">
      <c r="A489" s="1497"/>
      <c r="B489" s="1498"/>
      <c r="C489" s="1498"/>
      <c r="D489" s="1498"/>
      <c r="E489" s="1498"/>
      <c r="F489" s="1498"/>
      <c r="G489" s="1498"/>
      <c r="H489" s="1498"/>
      <c r="I489" s="1498"/>
      <c r="J489" s="1498"/>
      <c r="K489" s="1498"/>
      <c r="L489" s="1498"/>
      <c r="M489" s="1498"/>
      <c r="N489" s="1499"/>
    </row>
    <row r="499" spans="1:14">
      <c r="A499" s="467" t="s">
        <v>936</v>
      </c>
    </row>
    <row r="500" spans="1:14">
      <c r="A500" s="1520" t="s">
        <v>0</v>
      </c>
      <c r="B500" s="1520"/>
      <c r="C500" s="1520"/>
      <c r="D500" s="1520"/>
      <c r="E500" s="1520"/>
      <c r="F500" s="1520"/>
      <c r="G500" s="1520"/>
      <c r="H500" s="1520"/>
      <c r="I500" s="1520"/>
      <c r="J500" s="1520"/>
      <c r="K500" s="1520"/>
      <c r="L500" s="1520"/>
      <c r="M500" s="1520"/>
      <c r="N500" s="1520"/>
    </row>
    <row r="501" spans="1:14">
      <c r="A501" s="1521" t="s">
        <v>2280</v>
      </c>
      <c r="B501" s="1520"/>
      <c r="C501" s="1520"/>
      <c r="D501" s="1520"/>
      <c r="E501" s="1520"/>
      <c r="F501" s="1520"/>
      <c r="G501" s="1520"/>
      <c r="H501" s="1520"/>
      <c r="I501" s="1520"/>
      <c r="J501" s="1520"/>
      <c r="K501" s="1520"/>
      <c r="L501" s="1520"/>
      <c r="M501" s="1520"/>
      <c r="N501" s="1520"/>
    </row>
    <row r="502" spans="1:14" ht="15" thickBot="1">
      <c r="A502" s="467" t="s">
        <v>2287</v>
      </c>
    </row>
    <row r="503" spans="1:14" ht="15" thickBot="1">
      <c r="A503" s="1505" t="s">
        <v>938</v>
      </c>
      <c r="B503" s="1506"/>
      <c r="C503" s="1506"/>
      <c r="D503" s="1506"/>
      <c r="E503" s="1507"/>
      <c r="F503" s="1517" t="s">
        <v>939</v>
      </c>
      <c r="G503" s="1518"/>
      <c r="H503" s="1518"/>
      <c r="I503" s="1518"/>
      <c r="J503" s="1518"/>
      <c r="K503" s="1518"/>
      <c r="L503" s="1519"/>
      <c r="M503" s="1506"/>
      <c r="N503" s="1507"/>
    </row>
    <row r="504" spans="1:14" ht="15" thickBot="1">
      <c r="A504" s="1497" t="s">
        <v>2273</v>
      </c>
      <c r="B504" s="1498"/>
      <c r="C504" s="1498"/>
      <c r="D504" s="1498"/>
      <c r="E504" s="1499"/>
      <c r="F504" s="503" t="s">
        <v>7</v>
      </c>
      <c r="G504" s="1500" t="s">
        <v>8</v>
      </c>
      <c r="H504" s="1502"/>
      <c r="I504" s="1502"/>
      <c r="J504" s="1501"/>
      <c r="K504" s="1502"/>
      <c r="L504" s="1501"/>
      <c r="M504" s="1498"/>
      <c r="N504" s="1499"/>
    </row>
    <row r="505" spans="1:14" ht="15" thickBot="1">
      <c r="A505" s="1508" t="s">
        <v>10</v>
      </c>
      <c r="B505" s="1508" t="s">
        <v>940</v>
      </c>
      <c r="C505" s="1508" t="s">
        <v>12</v>
      </c>
      <c r="D505" s="1511" t="s">
        <v>941</v>
      </c>
      <c r="E505" s="1512"/>
      <c r="F505" s="1508" t="s">
        <v>14</v>
      </c>
      <c r="G505" s="1500" t="s">
        <v>116</v>
      </c>
      <c r="H505" s="1502"/>
      <c r="I505" s="1502"/>
      <c r="J505" s="1502"/>
      <c r="K505" s="1502"/>
      <c r="L505" s="1502"/>
      <c r="M505" s="1502"/>
      <c r="N505" s="1501"/>
    </row>
    <row r="506" spans="1:14" ht="15" thickBot="1">
      <c r="A506" s="1509"/>
      <c r="B506" s="1509"/>
      <c r="C506" s="1509"/>
      <c r="D506" s="1513"/>
      <c r="E506" s="1514"/>
      <c r="F506" s="1509"/>
      <c r="G506" s="1500" t="s">
        <v>942</v>
      </c>
      <c r="H506" s="1501"/>
      <c r="I506" s="1500" t="s">
        <v>943</v>
      </c>
      <c r="J506" s="1502"/>
      <c r="K506" s="1500" t="s">
        <v>944</v>
      </c>
      <c r="L506" s="1502"/>
      <c r="M506" s="1500" t="s">
        <v>945</v>
      </c>
      <c r="N506" s="1501"/>
    </row>
    <row r="507" spans="1:14" ht="15.75" customHeight="1" thickBot="1">
      <c r="A507" s="1510"/>
      <c r="B507" s="1510"/>
      <c r="C507" s="1510"/>
      <c r="D507" s="1515"/>
      <c r="E507" s="1516"/>
      <c r="F507" s="1510"/>
      <c r="G507" s="503" t="s">
        <v>22</v>
      </c>
      <c r="H507" s="503" t="s">
        <v>21</v>
      </c>
      <c r="I507" s="503" t="s">
        <v>22</v>
      </c>
      <c r="J507" s="504" t="s">
        <v>21</v>
      </c>
      <c r="K507" s="503" t="s">
        <v>22</v>
      </c>
      <c r="L507" s="504" t="s">
        <v>21</v>
      </c>
      <c r="M507" s="503" t="s">
        <v>22</v>
      </c>
      <c r="N507" s="503" t="s">
        <v>21</v>
      </c>
    </row>
    <row r="508" spans="1:14" ht="15" thickBot="1">
      <c r="A508" s="505"/>
      <c r="B508" s="507" t="s">
        <v>1358</v>
      </c>
      <c r="C508" s="509">
        <v>40</v>
      </c>
      <c r="D508" s="508">
        <v>2</v>
      </c>
      <c r="E508" s="508" t="s">
        <v>148</v>
      </c>
      <c r="F508" s="509">
        <v>80</v>
      </c>
      <c r="G508" s="509">
        <v>1</v>
      </c>
      <c r="H508" s="509">
        <v>40</v>
      </c>
      <c r="I508" s="509">
        <v>1</v>
      </c>
      <c r="J508" s="512">
        <v>40</v>
      </c>
      <c r="K508" s="509"/>
      <c r="L508" s="512"/>
      <c r="M508" s="509"/>
      <c r="N508" s="509"/>
    </row>
    <row r="509" spans="1:14" ht="15" thickBot="1">
      <c r="A509" s="505"/>
      <c r="B509" s="507" t="s">
        <v>1359</v>
      </c>
      <c r="C509" s="509">
        <v>400</v>
      </c>
      <c r="D509" s="508">
        <v>2</v>
      </c>
      <c r="E509" s="508" t="s">
        <v>61</v>
      </c>
      <c r="F509" s="509">
        <v>800</v>
      </c>
      <c r="G509" s="509">
        <v>1</v>
      </c>
      <c r="H509" s="509">
        <v>40</v>
      </c>
      <c r="I509" s="509">
        <v>1</v>
      </c>
      <c r="J509" s="512">
        <v>40</v>
      </c>
      <c r="K509" s="509"/>
      <c r="L509" s="512"/>
      <c r="M509" s="509"/>
      <c r="N509" s="509"/>
    </row>
    <row r="510" spans="1:14" ht="15" thickBot="1">
      <c r="A510" s="505"/>
      <c r="B510" s="507" t="s">
        <v>1360</v>
      </c>
      <c r="C510" s="509">
        <v>120</v>
      </c>
      <c r="D510" s="508">
        <v>5</v>
      </c>
      <c r="E510" s="508" t="s">
        <v>313</v>
      </c>
      <c r="F510" s="509">
        <v>600</v>
      </c>
      <c r="G510" s="509">
        <v>5</v>
      </c>
      <c r="H510" s="509">
        <v>600</v>
      </c>
      <c r="I510" s="509"/>
      <c r="J510" s="512"/>
      <c r="K510" s="509"/>
      <c r="L510" s="512"/>
      <c r="M510" s="509"/>
      <c r="N510" s="509"/>
    </row>
    <row r="511" spans="1:14" ht="15" thickBot="1">
      <c r="A511" s="505"/>
      <c r="B511" s="507" t="s">
        <v>1361</v>
      </c>
      <c r="C511" s="509">
        <v>250</v>
      </c>
      <c r="D511" s="508">
        <v>2</v>
      </c>
      <c r="E511" s="508" t="s">
        <v>128</v>
      </c>
      <c r="F511" s="509">
        <v>500</v>
      </c>
      <c r="G511" s="509">
        <v>1</v>
      </c>
      <c r="H511" s="509">
        <v>250</v>
      </c>
      <c r="I511" s="509">
        <v>1</v>
      </c>
      <c r="J511" s="512">
        <v>250</v>
      </c>
      <c r="K511" s="509"/>
      <c r="L511" s="512"/>
      <c r="M511" s="509"/>
      <c r="N511" s="509"/>
    </row>
    <row r="512" spans="1:14" ht="15" thickBot="1">
      <c r="A512" s="505"/>
      <c r="B512" s="507" t="s">
        <v>1362</v>
      </c>
      <c r="C512" s="509">
        <v>30</v>
      </c>
      <c r="D512" s="508">
        <v>2</v>
      </c>
      <c r="E512" s="508" t="s">
        <v>126</v>
      </c>
      <c r="F512" s="509">
        <v>60</v>
      </c>
      <c r="G512" s="509">
        <v>1</v>
      </c>
      <c r="H512" s="509">
        <v>36</v>
      </c>
      <c r="I512" s="509">
        <v>1</v>
      </c>
      <c r="J512" s="512">
        <v>36</v>
      </c>
      <c r="K512" s="509"/>
      <c r="L512" s="512"/>
      <c r="M512" s="509"/>
      <c r="N512" s="509"/>
    </row>
    <row r="513" spans="1:14" ht="15" thickBot="1">
      <c r="A513" s="505"/>
      <c r="B513" s="507" t="s">
        <v>1363</v>
      </c>
      <c r="C513" s="509">
        <v>35</v>
      </c>
      <c r="D513" s="508">
        <v>5</v>
      </c>
      <c r="E513" s="508" t="s">
        <v>128</v>
      </c>
      <c r="F513" s="509">
        <v>175</v>
      </c>
      <c r="G513" s="509">
        <v>5</v>
      </c>
      <c r="H513" s="509">
        <v>175</v>
      </c>
      <c r="I513" s="509"/>
      <c r="J513" s="512"/>
      <c r="K513" s="509"/>
      <c r="L513" s="512"/>
      <c r="M513" s="509"/>
      <c r="N513" s="509"/>
    </row>
    <row r="514" spans="1:14" ht="15" thickBot="1">
      <c r="A514" s="505"/>
      <c r="B514" s="507" t="s">
        <v>1364</v>
      </c>
      <c r="C514" s="509">
        <v>25</v>
      </c>
      <c r="D514" s="508">
        <v>10</v>
      </c>
      <c r="E514" s="508" t="s">
        <v>148</v>
      </c>
      <c r="F514" s="509">
        <v>250</v>
      </c>
      <c r="G514" s="509">
        <v>5</v>
      </c>
      <c r="H514" s="509">
        <v>125</v>
      </c>
      <c r="I514" s="509">
        <v>5</v>
      </c>
      <c r="J514" s="512">
        <v>125</v>
      </c>
      <c r="K514" s="509"/>
      <c r="L514" s="512"/>
      <c r="M514" s="509"/>
      <c r="N514" s="509"/>
    </row>
    <row r="515" spans="1:14" ht="15" thickBot="1">
      <c r="A515" s="505"/>
      <c r="B515" s="507" t="s">
        <v>1365</v>
      </c>
      <c r="C515" s="509">
        <v>25</v>
      </c>
      <c r="D515" s="508">
        <v>10</v>
      </c>
      <c r="E515" s="508" t="s">
        <v>148</v>
      </c>
      <c r="F515" s="509">
        <v>250</v>
      </c>
      <c r="G515" s="509">
        <v>5</v>
      </c>
      <c r="H515" s="509">
        <v>125</v>
      </c>
      <c r="I515" s="509">
        <v>5</v>
      </c>
      <c r="J515" s="512">
        <v>125</v>
      </c>
      <c r="K515" s="509"/>
      <c r="L515" s="512"/>
      <c r="M515" s="509"/>
      <c r="N515" s="509"/>
    </row>
    <row r="516" spans="1:14" ht="15" thickBot="1">
      <c r="A516" s="505"/>
      <c r="B516" s="507" t="s">
        <v>1366</v>
      </c>
      <c r="C516" s="509">
        <v>40</v>
      </c>
      <c r="D516" s="508">
        <v>24</v>
      </c>
      <c r="E516" s="508" t="s">
        <v>135</v>
      </c>
      <c r="F516" s="509">
        <v>960</v>
      </c>
      <c r="G516" s="509">
        <v>10</v>
      </c>
      <c r="H516" s="509">
        <v>400</v>
      </c>
      <c r="I516" s="509">
        <v>10</v>
      </c>
      <c r="J516" s="512">
        <v>400</v>
      </c>
      <c r="K516" s="509">
        <v>4</v>
      </c>
      <c r="L516" s="512">
        <v>160</v>
      </c>
      <c r="M516" s="509"/>
      <c r="N516" s="509"/>
    </row>
    <row r="517" spans="1:14" ht="15" thickBot="1">
      <c r="A517" s="505"/>
      <c r="B517" s="507" t="s">
        <v>1367</v>
      </c>
      <c r="C517" s="509">
        <v>10</v>
      </c>
      <c r="D517" s="508">
        <v>5</v>
      </c>
      <c r="E517" s="508" t="s">
        <v>128</v>
      </c>
      <c r="F517" s="509">
        <v>50</v>
      </c>
      <c r="G517" s="509">
        <v>5</v>
      </c>
      <c r="H517" s="509">
        <v>50</v>
      </c>
      <c r="I517" s="509"/>
      <c r="J517" s="512"/>
      <c r="K517" s="509"/>
      <c r="L517" s="512"/>
      <c r="M517" s="509"/>
      <c r="N517" s="509"/>
    </row>
    <row r="518" spans="1:14" ht="15" thickBot="1">
      <c r="A518" s="505"/>
      <c r="B518" s="507" t="s">
        <v>1368</v>
      </c>
      <c r="C518" s="509">
        <v>70</v>
      </c>
      <c r="D518" s="508">
        <v>2</v>
      </c>
      <c r="E518" s="508" t="s">
        <v>126</v>
      </c>
      <c r="F518" s="509">
        <v>140</v>
      </c>
      <c r="G518" s="509">
        <v>1</v>
      </c>
      <c r="H518" s="509">
        <v>84</v>
      </c>
      <c r="I518" s="509">
        <v>1</v>
      </c>
      <c r="J518" s="512">
        <v>84</v>
      </c>
      <c r="K518" s="509"/>
      <c r="L518" s="512"/>
      <c r="M518" s="509"/>
      <c r="N518" s="509"/>
    </row>
    <row r="519" spans="1:14" ht="15" thickBot="1">
      <c r="A519" s="505"/>
      <c r="B519" s="507" t="s">
        <v>1369</v>
      </c>
      <c r="C519" s="509">
        <v>65</v>
      </c>
      <c r="D519" s="508">
        <v>25</v>
      </c>
      <c r="E519" s="508" t="s">
        <v>128</v>
      </c>
      <c r="F519" s="510">
        <v>1625</v>
      </c>
      <c r="G519" s="509">
        <v>10</v>
      </c>
      <c r="H519" s="509">
        <v>650</v>
      </c>
      <c r="I519" s="509">
        <v>5</v>
      </c>
      <c r="J519" s="512">
        <v>325</v>
      </c>
      <c r="K519" s="509">
        <v>5</v>
      </c>
      <c r="L519" s="512">
        <v>325</v>
      </c>
      <c r="M519" s="509">
        <v>5</v>
      </c>
      <c r="N519" s="509">
        <v>325</v>
      </c>
    </row>
    <row r="520" spans="1:14" ht="15" thickBot="1">
      <c r="A520" s="505"/>
      <c r="B520" s="507" t="s">
        <v>1370</v>
      </c>
      <c r="C520" s="509">
        <v>40</v>
      </c>
      <c r="D520" s="508">
        <v>2</v>
      </c>
      <c r="E520" s="508" t="s">
        <v>128</v>
      </c>
      <c r="F520" s="509">
        <v>80</v>
      </c>
      <c r="G520" s="509">
        <v>1</v>
      </c>
      <c r="H520" s="509">
        <v>40</v>
      </c>
      <c r="I520" s="509">
        <v>1</v>
      </c>
      <c r="J520" s="512">
        <v>40</v>
      </c>
      <c r="K520" s="509"/>
      <c r="L520" s="512"/>
      <c r="M520" s="509"/>
      <c r="N520" s="509"/>
    </row>
    <row r="521" spans="1:14" ht="15" thickBot="1">
      <c r="A521" s="505"/>
      <c r="B521" s="507" t="s">
        <v>1371</v>
      </c>
      <c r="C521" s="509">
        <v>80</v>
      </c>
      <c r="D521" s="508">
        <v>5</v>
      </c>
      <c r="E521" s="508" t="s">
        <v>128</v>
      </c>
      <c r="F521" s="509">
        <v>400</v>
      </c>
      <c r="G521" s="509">
        <v>5</v>
      </c>
      <c r="H521" s="509">
        <v>400</v>
      </c>
      <c r="I521" s="509"/>
      <c r="J521" s="512"/>
      <c r="K521" s="509"/>
      <c r="L521" s="512"/>
      <c r="M521" s="509"/>
      <c r="N521" s="509"/>
    </row>
    <row r="522" spans="1:14" ht="15" thickBot="1">
      <c r="A522" s="505"/>
      <c r="B522" s="507" t="s">
        <v>1372</v>
      </c>
      <c r="C522" s="509">
        <v>50</v>
      </c>
      <c r="D522" s="508">
        <v>5</v>
      </c>
      <c r="E522" s="508" t="s">
        <v>128</v>
      </c>
      <c r="F522" s="509">
        <v>250</v>
      </c>
      <c r="G522" s="509">
        <v>5</v>
      </c>
      <c r="H522" s="509">
        <v>250</v>
      </c>
      <c r="I522" s="509"/>
      <c r="J522" s="512"/>
      <c r="K522" s="509"/>
      <c r="L522" s="512"/>
      <c r="M522" s="509"/>
      <c r="N522" s="509"/>
    </row>
    <row r="523" spans="1:14" ht="15" thickBot="1">
      <c r="A523" s="505"/>
      <c r="B523" s="507" t="s">
        <v>1373</v>
      </c>
      <c r="C523" s="509">
        <v>75</v>
      </c>
      <c r="D523" s="508">
        <v>5</v>
      </c>
      <c r="E523" s="508" t="s">
        <v>128</v>
      </c>
      <c r="F523" s="509">
        <v>375</v>
      </c>
      <c r="G523" s="509">
        <v>5</v>
      </c>
      <c r="H523" s="509">
        <v>375</v>
      </c>
      <c r="I523" s="509"/>
      <c r="J523" s="512"/>
      <c r="K523" s="509"/>
      <c r="L523" s="512"/>
      <c r="M523" s="509"/>
      <c r="N523" s="509"/>
    </row>
    <row r="524" spans="1:14" ht="15" thickBot="1">
      <c r="A524" s="505"/>
      <c r="B524" s="507" t="s">
        <v>1374</v>
      </c>
      <c r="C524" s="509">
        <v>75</v>
      </c>
      <c r="D524" s="508">
        <v>6</v>
      </c>
      <c r="E524" s="508" t="s">
        <v>128</v>
      </c>
      <c r="F524" s="509">
        <v>450</v>
      </c>
      <c r="G524" s="509">
        <v>6</v>
      </c>
      <c r="H524" s="509">
        <v>450</v>
      </c>
      <c r="I524" s="509"/>
      <c r="J524" s="512"/>
      <c r="K524" s="509"/>
      <c r="L524" s="512"/>
      <c r="M524" s="509"/>
      <c r="N524" s="509"/>
    </row>
    <row r="525" spans="1:14" ht="15" thickBot="1">
      <c r="A525" s="505"/>
      <c r="B525" s="507" t="s">
        <v>1375</v>
      </c>
      <c r="C525" s="509">
        <v>80</v>
      </c>
      <c r="D525" s="508">
        <v>5</v>
      </c>
      <c r="E525" s="508" t="s">
        <v>128</v>
      </c>
      <c r="F525" s="509">
        <v>400</v>
      </c>
      <c r="G525" s="509">
        <v>5</v>
      </c>
      <c r="H525" s="509">
        <v>400</v>
      </c>
      <c r="I525" s="509"/>
      <c r="J525" s="512"/>
      <c r="K525" s="509"/>
      <c r="L525" s="512"/>
      <c r="M525" s="509"/>
      <c r="N525" s="509"/>
    </row>
    <row r="526" spans="1:14" ht="15" thickBot="1">
      <c r="A526" s="505"/>
      <c r="B526" s="507" t="s">
        <v>1376</v>
      </c>
      <c r="C526" s="509">
        <v>6</v>
      </c>
      <c r="D526" s="508">
        <v>100</v>
      </c>
      <c r="E526" s="508" t="s">
        <v>128</v>
      </c>
      <c r="F526" s="509">
        <v>600</v>
      </c>
      <c r="G526" s="509">
        <v>100</v>
      </c>
      <c r="H526" s="509">
        <v>600</v>
      </c>
      <c r="I526" s="509">
        <v>100</v>
      </c>
      <c r="J526" s="512">
        <v>600</v>
      </c>
      <c r="K526" s="509">
        <v>100</v>
      </c>
      <c r="L526" s="512">
        <v>600</v>
      </c>
      <c r="M526" s="509"/>
      <c r="N526" s="509"/>
    </row>
    <row r="527" spans="1:14" ht="15" thickBot="1">
      <c r="A527" s="505"/>
      <c r="B527" s="507" t="s">
        <v>1377</v>
      </c>
      <c r="C527" s="509">
        <v>20</v>
      </c>
      <c r="D527" s="508">
        <v>10</v>
      </c>
      <c r="E527" s="508" t="s">
        <v>307</v>
      </c>
      <c r="F527" s="509">
        <v>200</v>
      </c>
      <c r="G527" s="509">
        <v>5</v>
      </c>
      <c r="H527" s="509">
        <v>50</v>
      </c>
      <c r="I527" s="509">
        <v>5</v>
      </c>
      <c r="J527" s="512">
        <v>50</v>
      </c>
      <c r="K527" s="509"/>
      <c r="L527" s="512"/>
      <c r="M527" s="509"/>
      <c r="N527" s="509"/>
    </row>
    <row r="528" spans="1:14" ht="15" thickBot="1">
      <c r="A528" s="505"/>
      <c r="B528" s="507" t="s">
        <v>1378</v>
      </c>
      <c r="C528" s="509">
        <v>70</v>
      </c>
      <c r="D528" s="508">
        <v>5</v>
      </c>
      <c r="E528" s="508" t="s">
        <v>133</v>
      </c>
      <c r="F528" s="509">
        <v>350</v>
      </c>
      <c r="G528" s="509">
        <v>5</v>
      </c>
      <c r="H528" s="509">
        <v>350</v>
      </c>
      <c r="I528" s="509"/>
      <c r="J528" s="512"/>
      <c r="K528" s="509"/>
      <c r="L528" s="512"/>
      <c r="M528" s="509"/>
      <c r="N528" s="509"/>
    </row>
    <row r="529" spans="1:14" ht="15" thickBot="1">
      <c r="A529" s="505"/>
      <c r="B529" s="507" t="s">
        <v>1379</v>
      </c>
      <c r="C529" s="509">
        <v>8</v>
      </c>
      <c r="D529" s="508">
        <v>30</v>
      </c>
      <c r="E529" s="508" t="s">
        <v>1380</v>
      </c>
      <c r="F529" s="509">
        <v>240</v>
      </c>
      <c r="G529" s="509">
        <v>10</v>
      </c>
      <c r="H529" s="509">
        <v>80</v>
      </c>
      <c r="I529" s="509">
        <v>10</v>
      </c>
      <c r="J529" s="512">
        <v>80</v>
      </c>
      <c r="K529" s="509">
        <v>10</v>
      </c>
      <c r="L529" s="512">
        <v>80</v>
      </c>
      <c r="M529" s="509"/>
      <c r="N529" s="509"/>
    </row>
    <row r="530" spans="1:14" ht="15" thickBot="1">
      <c r="A530" s="505"/>
      <c r="B530" s="507" t="s">
        <v>1381</v>
      </c>
      <c r="C530" s="509">
        <v>80</v>
      </c>
      <c r="D530" s="508">
        <v>20</v>
      </c>
      <c r="E530" s="508" t="s">
        <v>948</v>
      </c>
      <c r="F530" s="510">
        <v>1600</v>
      </c>
      <c r="G530" s="509">
        <v>5</v>
      </c>
      <c r="H530" s="509">
        <v>400</v>
      </c>
      <c r="I530" s="509">
        <v>5</v>
      </c>
      <c r="J530" s="512">
        <v>400</v>
      </c>
      <c r="K530" s="509">
        <v>5</v>
      </c>
      <c r="L530" s="512">
        <v>400</v>
      </c>
      <c r="M530" s="509">
        <v>5</v>
      </c>
      <c r="N530" s="509">
        <v>400</v>
      </c>
    </row>
    <row r="531" spans="1:14" ht="15" thickBot="1">
      <c r="A531" s="505"/>
      <c r="B531" s="507" t="s">
        <v>1382</v>
      </c>
      <c r="C531" s="509">
        <v>250</v>
      </c>
      <c r="D531" s="508">
        <v>4</v>
      </c>
      <c r="E531" s="508" t="s">
        <v>128</v>
      </c>
      <c r="F531" s="510">
        <v>1000</v>
      </c>
      <c r="G531" s="509">
        <v>2</v>
      </c>
      <c r="H531" s="509">
        <v>500</v>
      </c>
      <c r="I531" s="509">
        <v>2</v>
      </c>
      <c r="J531" s="512">
        <v>500</v>
      </c>
      <c r="K531" s="509"/>
      <c r="L531" s="512"/>
      <c r="M531" s="509"/>
      <c r="N531" s="509"/>
    </row>
    <row r="532" spans="1:14" ht="15" thickBot="1">
      <c r="A532" s="505"/>
      <c r="B532" s="507" t="s">
        <v>1383</v>
      </c>
      <c r="C532" s="509">
        <v>20</v>
      </c>
      <c r="D532" s="508">
        <v>4</v>
      </c>
      <c r="E532" s="508" t="s">
        <v>128</v>
      </c>
      <c r="F532" s="509">
        <v>80</v>
      </c>
      <c r="G532" s="509">
        <v>2</v>
      </c>
      <c r="H532" s="509">
        <v>40</v>
      </c>
      <c r="I532" s="509">
        <v>2</v>
      </c>
      <c r="J532" s="512">
        <v>40</v>
      </c>
      <c r="K532" s="509"/>
      <c r="L532" s="512"/>
      <c r="M532" s="509"/>
      <c r="N532" s="509"/>
    </row>
    <row r="533" spans="1:14" ht="15" thickBot="1">
      <c r="A533" s="505" t="s">
        <v>1249</v>
      </c>
      <c r="B533" s="509"/>
      <c r="C533" s="509"/>
      <c r="D533" s="509"/>
      <c r="E533" s="509"/>
      <c r="F533" s="514">
        <v>11515</v>
      </c>
      <c r="G533" s="509"/>
      <c r="H533" s="509"/>
      <c r="I533" s="509"/>
      <c r="J533" s="512"/>
      <c r="K533" s="509"/>
      <c r="L533" s="512"/>
      <c r="M533" s="509"/>
      <c r="N533" s="509"/>
    </row>
    <row r="534" spans="1:14">
      <c r="A534" s="1505" t="s">
        <v>1280</v>
      </c>
      <c r="B534" s="1506"/>
      <c r="C534" s="1506"/>
      <c r="D534" s="1506"/>
      <c r="E534" s="1506"/>
      <c r="F534" s="1506"/>
      <c r="G534" s="1506"/>
      <c r="H534" s="1506"/>
      <c r="I534" s="1506"/>
      <c r="J534" s="1506"/>
      <c r="K534" s="1506"/>
      <c r="L534" s="1506"/>
      <c r="M534" s="1506"/>
      <c r="N534" s="1507"/>
    </row>
    <row r="535" spans="1:14">
      <c r="A535" s="1494" t="s">
        <v>1251</v>
      </c>
      <c r="B535" s="1495"/>
      <c r="C535" s="1495"/>
      <c r="D535" s="1495"/>
      <c r="E535" s="1495"/>
      <c r="F535" s="1495"/>
      <c r="G535" s="1495"/>
      <c r="H535" s="1495"/>
      <c r="I535" s="1495"/>
      <c r="J535" s="1495"/>
      <c r="K535" s="1495"/>
      <c r="L535" s="1495"/>
      <c r="M535" s="1495"/>
      <c r="N535" s="1496"/>
    </row>
    <row r="536" spans="1:14">
      <c r="A536" s="1494" t="s">
        <v>2288</v>
      </c>
      <c r="B536" s="1495"/>
      <c r="C536" s="1495"/>
      <c r="D536" s="1495"/>
      <c r="E536" s="1495"/>
      <c r="F536" s="1495"/>
      <c r="G536" s="1495"/>
      <c r="H536" s="1495"/>
      <c r="I536" s="1495"/>
      <c r="J536" s="1495"/>
      <c r="K536" s="1495"/>
      <c r="L536" s="1495"/>
      <c r="M536" s="1495"/>
      <c r="N536" s="1496"/>
    </row>
    <row r="537" spans="1:14">
      <c r="A537" s="1494" t="s">
        <v>1308</v>
      </c>
      <c r="B537" s="1495"/>
      <c r="C537" s="1495"/>
      <c r="D537" s="1495"/>
      <c r="E537" s="1495"/>
      <c r="F537" s="1495"/>
      <c r="G537" s="1495"/>
      <c r="H537" s="1495"/>
      <c r="I537" s="1495"/>
      <c r="J537" s="1495"/>
      <c r="K537" s="1495"/>
      <c r="L537" s="1495"/>
      <c r="M537" s="1495"/>
      <c r="N537" s="1496"/>
    </row>
    <row r="538" spans="1:14" ht="15" thickBot="1">
      <c r="A538" s="1497"/>
      <c r="B538" s="1498"/>
      <c r="C538" s="1498"/>
      <c r="D538" s="1498"/>
      <c r="E538" s="1498"/>
      <c r="F538" s="1498"/>
      <c r="G538" s="1498"/>
      <c r="H538" s="1498"/>
      <c r="I538" s="1498"/>
      <c r="J538" s="1498"/>
      <c r="K538" s="1498"/>
      <c r="L538" s="1498"/>
      <c r="M538" s="1498"/>
      <c r="N538" s="1499"/>
    </row>
    <row r="548" spans="1:14">
      <c r="A548" s="467" t="s">
        <v>936</v>
      </c>
    </row>
    <row r="549" spans="1:14">
      <c r="A549" s="1520" t="s">
        <v>0</v>
      </c>
      <c r="B549" s="1520"/>
      <c r="C549" s="1520"/>
      <c r="D549" s="1520"/>
      <c r="E549" s="1520"/>
      <c r="F549" s="1520"/>
      <c r="G549" s="1520"/>
      <c r="H549" s="1520"/>
      <c r="I549" s="1520"/>
      <c r="J549" s="1520"/>
      <c r="K549" s="1520"/>
      <c r="L549" s="1520"/>
      <c r="M549" s="1520"/>
      <c r="N549" s="1520"/>
    </row>
    <row r="550" spans="1:14">
      <c r="A550" s="1521" t="s">
        <v>2280</v>
      </c>
      <c r="B550" s="1520"/>
      <c r="C550" s="1520"/>
      <c r="D550" s="1520"/>
      <c r="E550" s="1520"/>
      <c r="F550" s="1520"/>
      <c r="G550" s="1520"/>
      <c r="H550" s="1520"/>
      <c r="I550" s="1520"/>
      <c r="J550" s="1520"/>
      <c r="K550" s="1520"/>
      <c r="L550" s="1520"/>
      <c r="M550" s="1520"/>
      <c r="N550" s="1520"/>
    </row>
    <row r="551" spans="1:14" ht="15" thickBot="1">
      <c r="A551" s="467" t="s">
        <v>2289</v>
      </c>
    </row>
    <row r="552" spans="1:14" ht="15" thickBot="1">
      <c r="A552" s="1505" t="s">
        <v>938</v>
      </c>
      <c r="B552" s="1506"/>
      <c r="C552" s="1506"/>
      <c r="D552" s="1506"/>
      <c r="E552" s="1507"/>
      <c r="F552" s="1517" t="s">
        <v>939</v>
      </c>
      <c r="G552" s="1518"/>
      <c r="H552" s="1518"/>
      <c r="I552" s="1518"/>
      <c r="J552" s="1518"/>
      <c r="K552" s="1518"/>
      <c r="L552" s="1519"/>
      <c r="M552" s="1506"/>
      <c r="N552" s="1507"/>
    </row>
    <row r="553" spans="1:14" ht="15" thickBot="1">
      <c r="A553" s="1497" t="s">
        <v>2273</v>
      </c>
      <c r="B553" s="1498"/>
      <c r="C553" s="1498"/>
      <c r="D553" s="1498"/>
      <c r="E553" s="1499"/>
      <c r="F553" s="503" t="s">
        <v>7</v>
      </c>
      <c r="G553" s="1500" t="s">
        <v>8</v>
      </c>
      <c r="H553" s="1502"/>
      <c r="I553" s="1502"/>
      <c r="J553" s="1501"/>
      <c r="K553" s="1502"/>
      <c r="L553" s="1501"/>
      <c r="M553" s="1498"/>
      <c r="N553" s="1499"/>
    </row>
    <row r="554" spans="1:14" ht="15" thickBot="1">
      <c r="A554" s="1508" t="s">
        <v>10</v>
      </c>
      <c r="B554" s="1508" t="s">
        <v>940</v>
      </c>
      <c r="C554" s="1508" t="s">
        <v>12</v>
      </c>
      <c r="D554" s="1511" t="s">
        <v>941</v>
      </c>
      <c r="E554" s="1512"/>
      <c r="F554" s="1508" t="s">
        <v>14</v>
      </c>
      <c r="G554" s="1500" t="s">
        <v>116</v>
      </c>
      <c r="H554" s="1502"/>
      <c r="I554" s="1502"/>
      <c r="J554" s="1502"/>
      <c r="K554" s="1502"/>
      <c r="L554" s="1502"/>
      <c r="M554" s="1502"/>
      <c r="N554" s="1501"/>
    </row>
    <row r="555" spans="1:14" ht="15" thickBot="1">
      <c r="A555" s="1509"/>
      <c r="B555" s="1509"/>
      <c r="C555" s="1509"/>
      <c r="D555" s="1513"/>
      <c r="E555" s="1514"/>
      <c r="F555" s="1509"/>
      <c r="G555" s="1500" t="s">
        <v>942</v>
      </c>
      <c r="H555" s="1501"/>
      <c r="I555" s="1500" t="s">
        <v>943</v>
      </c>
      <c r="J555" s="1502"/>
      <c r="K555" s="1500" t="s">
        <v>944</v>
      </c>
      <c r="L555" s="1502"/>
      <c r="M555" s="1500" t="s">
        <v>945</v>
      </c>
      <c r="N555" s="1501"/>
    </row>
    <row r="556" spans="1:14" ht="15.75" customHeight="1" thickBot="1">
      <c r="A556" s="1510"/>
      <c r="B556" s="1510"/>
      <c r="C556" s="1510"/>
      <c r="D556" s="1515"/>
      <c r="E556" s="1516"/>
      <c r="F556" s="1510"/>
      <c r="G556" s="503" t="s">
        <v>22</v>
      </c>
      <c r="H556" s="503" t="s">
        <v>21</v>
      </c>
      <c r="I556" s="503" t="s">
        <v>22</v>
      </c>
      <c r="J556" s="504" t="s">
        <v>21</v>
      </c>
      <c r="K556" s="503" t="s">
        <v>22</v>
      </c>
      <c r="L556" s="504" t="s">
        <v>21</v>
      </c>
      <c r="M556" s="503" t="s">
        <v>22</v>
      </c>
      <c r="N556" s="503" t="s">
        <v>21</v>
      </c>
    </row>
    <row r="557" spans="1:14" ht="15" thickBot="1">
      <c r="A557" s="505"/>
      <c r="B557" s="519" t="s">
        <v>1384</v>
      </c>
      <c r="C557" s="509"/>
      <c r="D557" s="508">
        <v>10</v>
      </c>
      <c r="E557" s="520" t="s">
        <v>395</v>
      </c>
      <c r="F557" s="510">
        <v>3500</v>
      </c>
      <c r="G557" s="509">
        <v>5</v>
      </c>
      <c r="H557" s="510">
        <v>1750</v>
      </c>
      <c r="I557" s="509">
        <v>5</v>
      </c>
      <c r="J557" s="511">
        <v>1750</v>
      </c>
      <c r="K557" s="509"/>
      <c r="L557" s="512"/>
      <c r="M557" s="509"/>
      <c r="N557" s="509"/>
    </row>
    <row r="558" spans="1:14" ht="15.75" customHeight="1" thickBot="1">
      <c r="A558" s="505"/>
      <c r="B558" s="519" t="s">
        <v>1385</v>
      </c>
      <c r="C558" s="520"/>
      <c r="D558" s="520" t="s">
        <v>1386</v>
      </c>
      <c r="E558" s="520" t="s">
        <v>395</v>
      </c>
      <c r="F558" s="520" t="s">
        <v>1387</v>
      </c>
      <c r="G558" s="520" t="s">
        <v>1239</v>
      </c>
      <c r="H558" s="509" t="s">
        <v>1388</v>
      </c>
      <c r="I558" s="520" t="s">
        <v>1239</v>
      </c>
      <c r="J558" s="521" t="s">
        <v>1389</v>
      </c>
      <c r="K558" s="520"/>
      <c r="L558" s="521"/>
      <c r="M558" s="520"/>
      <c r="N558" s="520"/>
    </row>
    <row r="559" spans="1:14" ht="15.75" customHeight="1" thickBot="1">
      <c r="A559" s="505"/>
      <c r="B559" s="519" t="s">
        <v>1390</v>
      </c>
      <c r="C559" s="509"/>
      <c r="D559" s="508">
        <v>10</v>
      </c>
      <c r="E559" s="520" t="s">
        <v>395</v>
      </c>
      <c r="F559" s="510">
        <v>3500</v>
      </c>
      <c r="G559" s="520" t="s">
        <v>1239</v>
      </c>
      <c r="H559" s="509" t="s">
        <v>1388</v>
      </c>
      <c r="I559" s="520">
        <v>5</v>
      </c>
      <c r="J559" s="512" t="s">
        <v>1388</v>
      </c>
      <c r="K559" s="509"/>
      <c r="L559" s="512"/>
      <c r="M559" s="509"/>
      <c r="N559" s="509"/>
    </row>
    <row r="560" spans="1:14" ht="15" thickBot="1">
      <c r="A560" s="505"/>
      <c r="B560" s="507" t="s">
        <v>1391</v>
      </c>
      <c r="C560" s="509"/>
      <c r="D560" s="508"/>
      <c r="E560" s="507"/>
      <c r="F560" s="509"/>
      <c r="G560" s="509"/>
      <c r="H560" s="509"/>
      <c r="I560" s="509"/>
      <c r="J560" s="512"/>
      <c r="K560" s="509"/>
      <c r="L560" s="512"/>
      <c r="M560" s="509"/>
      <c r="N560" s="509"/>
    </row>
    <row r="561" spans="1:14" ht="15" thickBot="1">
      <c r="A561" s="505"/>
      <c r="B561" s="508" t="s">
        <v>1332</v>
      </c>
      <c r="C561" s="509"/>
      <c r="D561" s="508">
        <v>10</v>
      </c>
      <c r="E561" s="508" t="s">
        <v>302</v>
      </c>
      <c r="F561" s="509"/>
      <c r="G561" s="509">
        <v>5</v>
      </c>
      <c r="H561" s="509"/>
      <c r="I561" s="509">
        <v>2</v>
      </c>
      <c r="J561" s="512"/>
      <c r="K561" s="509">
        <v>3</v>
      </c>
      <c r="L561" s="512"/>
      <c r="M561" s="509"/>
      <c r="N561" s="509"/>
    </row>
    <row r="562" spans="1:14" ht="15" thickBot="1">
      <c r="A562" s="505"/>
      <c r="B562" s="508" t="s">
        <v>1331</v>
      </c>
      <c r="C562" s="509"/>
      <c r="D562" s="508">
        <v>10</v>
      </c>
      <c r="E562" s="508" t="s">
        <v>302</v>
      </c>
      <c r="F562" s="509"/>
      <c r="G562" s="509">
        <v>5</v>
      </c>
      <c r="H562" s="509"/>
      <c r="I562" s="509">
        <v>2</v>
      </c>
      <c r="J562" s="512"/>
      <c r="K562" s="509">
        <v>3</v>
      </c>
      <c r="L562" s="512"/>
      <c r="M562" s="509"/>
      <c r="N562" s="509"/>
    </row>
    <row r="563" spans="1:14" ht="15" thickBot="1">
      <c r="A563" s="505"/>
      <c r="B563" s="508" t="s">
        <v>1392</v>
      </c>
      <c r="C563" s="509"/>
      <c r="D563" s="508">
        <v>10</v>
      </c>
      <c r="E563" s="508" t="s">
        <v>302</v>
      </c>
      <c r="F563" s="509"/>
      <c r="G563" s="509">
        <v>5</v>
      </c>
      <c r="H563" s="509"/>
      <c r="I563" s="509">
        <v>2</v>
      </c>
      <c r="J563" s="512"/>
      <c r="K563" s="509">
        <v>3</v>
      </c>
      <c r="L563" s="512"/>
      <c r="M563" s="509"/>
      <c r="N563" s="509"/>
    </row>
    <row r="564" spans="1:14" ht="15" thickBot="1">
      <c r="A564" s="505"/>
      <c r="B564" s="508" t="s">
        <v>1330</v>
      </c>
      <c r="C564" s="522"/>
      <c r="D564" s="508">
        <v>10</v>
      </c>
      <c r="E564" s="508" t="s">
        <v>302</v>
      </c>
      <c r="F564" s="509"/>
      <c r="G564" s="509">
        <v>5</v>
      </c>
      <c r="H564" s="509"/>
      <c r="I564" s="509">
        <v>2</v>
      </c>
      <c r="J564" s="512"/>
      <c r="K564" s="509">
        <v>3</v>
      </c>
      <c r="L564" s="512"/>
      <c r="M564" s="509"/>
      <c r="N564" s="509"/>
    </row>
    <row r="565" spans="1:14" ht="15" thickBot="1">
      <c r="A565" s="505"/>
      <c r="B565" s="507" t="s">
        <v>509</v>
      </c>
      <c r="C565" s="523">
        <v>300</v>
      </c>
      <c r="D565" s="523">
        <v>2</v>
      </c>
      <c r="E565" s="508" t="s">
        <v>322</v>
      </c>
      <c r="F565" s="524">
        <v>600</v>
      </c>
      <c r="G565" s="524">
        <v>2</v>
      </c>
      <c r="H565" s="524">
        <v>600</v>
      </c>
      <c r="I565" s="509"/>
      <c r="J565" s="512"/>
      <c r="K565" s="509"/>
      <c r="L565" s="512"/>
      <c r="M565" s="509"/>
      <c r="N565" s="509"/>
    </row>
    <row r="566" spans="1:14" ht="15" thickBot="1">
      <c r="A566" s="505"/>
      <c r="B566" s="507" t="s">
        <v>1393</v>
      </c>
      <c r="C566" s="523">
        <v>5</v>
      </c>
      <c r="D566" s="523">
        <v>40</v>
      </c>
      <c r="E566" s="508" t="s">
        <v>1394</v>
      </c>
      <c r="F566" s="524">
        <v>200</v>
      </c>
      <c r="G566" s="524">
        <v>40</v>
      </c>
      <c r="H566" s="524">
        <v>200</v>
      </c>
      <c r="I566" s="509"/>
      <c r="J566" s="512"/>
      <c r="K566" s="509"/>
      <c r="L566" s="512"/>
      <c r="M566" s="509"/>
      <c r="N566" s="509"/>
    </row>
    <row r="567" spans="1:14" ht="15" thickBot="1">
      <c r="A567" s="505"/>
      <c r="B567" s="506" t="s">
        <v>1395</v>
      </c>
      <c r="C567" s="522"/>
      <c r="D567" s="508"/>
      <c r="E567" s="508"/>
      <c r="F567" s="509"/>
      <c r="G567" s="509"/>
      <c r="H567" s="509"/>
      <c r="I567" s="509"/>
      <c r="J567" s="512"/>
      <c r="K567" s="509"/>
      <c r="L567" s="512"/>
      <c r="M567" s="509"/>
      <c r="N567" s="509"/>
    </row>
    <row r="568" spans="1:14" ht="15" thickBot="1">
      <c r="A568" s="505"/>
      <c r="B568" s="508"/>
      <c r="C568" s="522"/>
      <c r="D568" s="508"/>
      <c r="E568" s="508"/>
      <c r="F568" s="509"/>
      <c r="G568" s="509"/>
      <c r="H568" s="509"/>
      <c r="I568" s="509"/>
      <c r="J568" s="512"/>
      <c r="K568" s="509"/>
      <c r="L568" s="512"/>
      <c r="M568" s="509"/>
      <c r="N568" s="509"/>
    </row>
    <row r="569" spans="1:14" ht="15" thickBot="1">
      <c r="A569" s="505"/>
      <c r="B569" s="525" t="s">
        <v>1396</v>
      </c>
      <c r="C569" s="508">
        <v>37</v>
      </c>
      <c r="D569" s="508">
        <v>250</v>
      </c>
      <c r="E569" s="522" t="s">
        <v>128</v>
      </c>
      <c r="F569" s="510">
        <v>9250</v>
      </c>
      <c r="G569" s="509">
        <v>100</v>
      </c>
      <c r="H569" s="510">
        <v>9250</v>
      </c>
      <c r="I569" s="509">
        <v>100</v>
      </c>
      <c r="J569" s="511">
        <v>9250</v>
      </c>
      <c r="K569" s="509">
        <v>50</v>
      </c>
      <c r="L569" s="511">
        <v>4625</v>
      </c>
      <c r="M569" s="508"/>
      <c r="N569" s="509"/>
    </row>
    <row r="570" spans="1:14" ht="15" thickBot="1">
      <c r="A570" s="505"/>
      <c r="B570" s="525" t="s">
        <v>1397</v>
      </c>
      <c r="C570" s="508">
        <v>10</v>
      </c>
      <c r="D570" s="508">
        <v>250</v>
      </c>
      <c r="E570" s="522" t="s">
        <v>128</v>
      </c>
      <c r="F570" s="510">
        <v>2500</v>
      </c>
      <c r="G570" s="509">
        <v>100</v>
      </c>
      <c r="H570" s="510">
        <v>1000</v>
      </c>
      <c r="I570" s="509">
        <v>100</v>
      </c>
      <c r="J570" s="511">
        <v>1000</v>
      </c>
      <c r="K570" s="509">
        <v>50</v>
      </c>
      <c r="L570" s="512">
        <v>500</v>
      </c>
      <c r="M570" s="508"/>
      <c r="N570" s="509"/>
    </row>
    <row r="571" spans="1:14" ht="15" thickBot="1">
      <c r="A571" s="505"/>
      <c r="B571" s="525" t="s">
        <v>1398</v>
      </c>
      <c r="C571" s="508">
        <v>250</v>
      </c>
      <c r="D571" s="508">
        <v>1</v>
      </c>
      <c r="E571" s="522" t="s">
        <v>128</v>
      </c>
      <c r="F571" s="509">
        <v>250</v>
      </c>
      <c r="G571" s="509">
        <v>1</v>
      </c>
      <c r="H571" s="509">
        <v>250</v>
      </c>
      <c r="I571" s="509"/>
      <c r="J571" s="512"/>
      <c r="K571" s="509"/>
      <c r="L571" s="512"/>
      <c r="M571" s="508"/>
      <c r="N571" s="509"/>
    </row>
    <row r="572" spans="1:14" ht="15" thickBot="1">
      <c r="A572" s="505"/>
      <c r="B572" s="525" t="s">
        <v>1399</v>
      </c>
      <c r="C572" s="508">
        <v>35</v>
      </c>
      <c r="D572" s="508">
        <v>10</v>
      </c>
      <c r="E572" s="522" t="s">
        <v>128</v>
      </c>
      <c r="F572" s="509">
        <v>350</v>
      </c>
      <c r="G572" s="509">
        <v>5</v>
      </c>
      <c r="H572" s="509">
        <v>175</v>
      </c>
      <c r="I572" s="509">
        <v>5</v>
      </c>
      <c r="J572" s="512">
        <v>175</v>
      </c>
      <c r="K572" s="509"/>
      <c r="L572" s="512"/>
      <c r="M572" s="508"/>
      <c r="N572" s="509"/>
    </row>
    <row r="573" spans="1:14" ht="15" thickBot="1">
      <c r="A573" s="505"/>
      <c r="B573" s="525" t="s">
        <v>1400</v>
      </c>
      <c r="C573" s="508">
        <v>75</v>
      </c>
      <c r="D573" s="508">
        <v>10</v>
      </c>
      <c r="E573" s="522" t="s">
        <v>128</v>
      </c>
      <c r="F573" s="509">
        <v>750</v>
      </c>
      <c r="G573" s="509">
        <v>5</v>
      </c>
      <c r="H573" s="509">
        <v>375</v>
      </c>
      <c r="I573" s="509">
        <v>5</v>
      </c>
      <c r="J573" s="512">
        <v>375</v>
      </c>
      <c r="K573" s="509"/>
      <c r="L573" s="512"/>
      <c r="M573" s="508"/>
      <c r="N573" s="509"/>
    </row>
    <row r="574" spans="1:14" ht="15" thickBot="1">
      <c r="A574" s="505"/>
      <c r="B574" s="525" t="s">
        <v>1401</v>
      </c>
      <c r="C574" s="508">
        <v>25</v>
      </c>
      <c r="D574" s="508">
        <v>5</v>
      </c>
      <c r="E574" s="522" t="s">
        <v>128</v>
      </c>
      <c r="F574" s="509">
        <v>125</v>
      </c>
      <c r="G574" s="509">
        <v>5</v>
      </c>
      <c r="H574" s="509">
        <v>125</v>
      </c>
      <c r="I574" s="509"/>
      <c r="J574" s="512"/>
      <c r="K574" s="509"/>
      <c r="L574" s="512"/>
      <c r="M574" s="508"/>
      <c r="N574" s="509"/>
    </row>
    <row r="575" spans="1:14" ht="15" thickBot="1">
      <c r="A575" s="505"/>
      <c r="B575" s="525" t="s">
        <v>1402</v>
      </c>
      <c r="C575" s="508">
        <v>10</v>
      </c>
      <c r="D575" s="508">
        <v>250</v>
      </c>
      <c r="E575" s="522" t="s">
        <v>128</v>
      </c>
      <c r="F575" s="510">
        <v>2500</v>
      </c>
      <c r="G575" s="509">
        <v>100</v>
      </c>
      <c r="H575" s="510">
        <v>1000</v>
      </c>
      <c r="I575" s="509">
        <v>100</v>
      </c>
      <c r="J575" s="511">
        <v>1000</v>
      </c>
      <c r="K575" s="509">
        <v>50</v>
      </c>
      <c r="L575" s="511">
        <v>4625</v>
      </c>
      <c r="M575" s="508"/>
      <c r="N575" s="509"/>
    </row>
    <row r="576" spans="1:14" ht="15" thickBot="1">
      <c r="A576" s="505"/>
      <c r="B576" s="525" t="s">
        <v>1403</v>
      </c>
      <c r="C576" s="508">
        <v>350</v>
      </c>
      <c r="D576" s="508">
        <v>5</v>
      </c>
      <c r="E576" s="522" t="s">
        <v>148</v>
      </c>
      <c r="F576" s="510">
        <v>1750</v>
      </c>
      <c r="G576" s="509">
        <v>2</v>
      </c>
      <c r="H576" s="509">
        <v>700</v>
      </c>
      <c r="I576" s="509">
        <v>2</v>
      </c>
      <c r="J576" s="512">
        <v>700</v>
      </c>
      <c r="K576" s="509">
        <v>1</v>
      </c>
      <c r="L576" s="512">
        <v>350</v>
      </c>
      <c r="M576" s="508"/>
      <c r="N576" s="509"/>
    </row>
    <row r="577" spans="1:14" ht="15" thickBot="1">
      <c r="A577" s="505"/>
      <c r="B577" s="525" t="s">
        <v>1404</v>
      </c>
      <c r="C577" s="508">
        <v>250</v>
      </c>
      <c r="D577" s="508">
        <v>2</v>
      </c>
      <c r="E577" s="522" t="s">
        <v>128</v>
      </c>
      <c r="F577" s="509">
        <v>500</v>
      </c>
      <c r="G577" s="509">
        <v>1</v>
      </c>
      <c r="H577" s="509">
        <v>250</v>
      </c>
      <c r="I577" s="509">
        <v>1</v>
      </c>
      <c r="J577" s="512">
        <v>250</v>
      </c>
      <c r="K577" s="509"/>
      <c r="L577" s="512"/>
      <c r="M577" s="508"/>
      <c r="N577" s="509"/>
    </row>
    <row r="578" spans="1:14" ht="15" thickBot="1">
      <c r="A578" s="505"/>
      <c r="B578" s="525" t="s">
        <v>1405</v>
      </c>
      <c r="C578" s="508">
        <v>250</v>
      </c>
      <c r="D578" s="508">
        <v>5</v>
      </c>
      <c r="E578" s="522" t="s">
        <v>51</v>
      </c>
      <c r="F578" s="510">
        <v>1250</v>
      </c>
      <c r="G578" s="509">
        <v>2</v>
      </c>
      <c r="H578" s="509">
        <v>500</v>
      </c>
      <c r="I578" s="509">
        <v>2</v>
      </c>
      <c r="J578" s="512">
        <v>500</v>
      </c>
      <c r="K578" s="509">
        <v>1</v>
      </c>
      <c r="L578" s="512">
        <v>250</v>
      </c>
      <c r="M578" s="508"/>
      <c r="N578" s="509"/>
    </row>
    <row r="579" spans="1:14" ht="15" thickBot="1">
      <c r="A579" s="505"/>
      <c r="B579" s="525" t="s">
        <v>1406</v>
      </c>
      <c r="C579" s="508">
        <v>350</v>
      </c>
      <c r="D579" s="508">
        <v>6</v>
      </c>
      <c r="E579" s="522" t="s">
        <v>128</v>
      </c>
      <c r="F579" s="510">
        <v>2100</v>
      </c>
      <c r="G579" s="509">
        <v>2</v>
      </c>
      <c r="H579" s="509">
        <v>700</v>
      </c>
      <c r="I579" s="509">
        <v>2</v>
      </c>
      <c r="J579" s="512">
        <v>700</v>
      </c>
      <c r="K579" s="509">
        <v>2</v>
      </c>
      <c r="L579" s="512">
        <v>700</v>
      </c>
      <c r="M579" s="508"/>
      <c r="N579" s="509"/>
    </row>
    <row r="580" spans="1:14" ht="15" thickBot="1">
      <c r="A580" s="505"/>
      <c r="B580" s="525" t="s">
        <v>1407</v>
      </c>
      <c r="C580" s="508">
        <v>350</v>
      </c>
      <c r="D580" s="508">
        <v>6</v>
      </c>
      <c r="E580" s="522" t="s">
        <v>128</v>
      </c>
      <c r="F580" s="510">
        <v>2100</v>
      </c>
      <c r="G580" s="509">
        <v>2</v>
      </c>
      <c r="H580" s="509">
        <v>700</v>
      </c>
      <c r="I580" s="509">
        <v>2</v>
      </c>
      <c r="J580" s="512">
        <v>700</v>
      </c>
      <c r="K580" s="509">
        <v>2</v>
      </c>
      <c r="L580" s="512">
        <v>700</v>
      </c>
      <c r="M580" s="508"/>
      <c r="N580" s="509"/>
    </row>
    <row r="581" spans="1:14" ht="15" thickBot="1">
      <c r="A581" s="505"/>
      <c r="B581" s="507"/>
      <c r="C581" s="509"/>
      <c r="D581" s="508"/>
      <c r="E581" s="508"/>
      <c r="F581" s="514">
        <v>31225</v>
      </c>
      <c r="G581" s="509"/>
      <c r="H581" s="509"/>
      <c r="I581" s="509"/>
      <c r="J581" s="512"/>
      <c r="K581" s="509"/>
      <c r="L581" s="512"/>
      <c r="M581" s="509"/>
      <c r="N581" s="509"/>
    </row>
    <row r="582" spans="1:14" ht="15" thickBot="1">
      <c r="A582" s="505" t="s">
        <v>1249</v>
      </c>
      <c r="B582" s="503"/>
      <c r="C582" s="509"/>
      <c r="D582" s="509"/>
      <c r="E582" s="509"/>
      <c r="F582" s="526"/>
      <c r="G582" s="509"/>
      <c r="H582" s="509"/>
      <c r="I582" s="509"/>
      <c r="J582" s="512"/>
      <c r="K582" s="509"/>
      <c r="L582" s="512"/>
      <c r="M582" s="509"/>
      <c r="N582" s="509"/>
    </row>
    <row r="583" spans="1:14">
      <c r="A583" s="1505" t="s">
        <v>1280</v>
      </c>
      <c r="B583" s="1506"/>
      <c r="C583" s="1506"/>
      <c r="D583" s="1506"/>
      <c r="E583" s="1506"/>
      <c r="F583" s="1506"/>
      <c r="G583" s="1506"/>
      <c r="H583" s="1506"/>
      <c r="I583" s="1506"/>
      <c r="J583" s="1506"/>
      <c r="K583" s="1506"/>
      <c r="L583" s="1506"/>
      <c r="M583" s="1506"/>
      <c r="N583" s="1507"/>
    </row>
    <row r="584" spans="1:14">
      <c r="A584" s="1494" t="s">
        <v>1251</v>
      </c>
      <c r="B584" s="1495"/>
      <c r="C584" s="1495"/>
      <c r="D584" s="1495"/>
      <c r="E584" s="1495"/>
      <c r="F584" s="1495"/>
      <c r="G584" s="1495"/>
      <c r="H584" s="1495"/>
      <c r="I584" s="1495"/>
      <c r="J584" s="1495"/>
      <c r="K584" s="1495"/>
      <c r="L584" s="1495"/>
      <c r="M584" s="1495"/>
      <c r="N584" s="1496"/>
    </row>
    <row r="585" spans="1:14">
      <c r="A585" s="1494" t="s">
        <v>2290</v>
      </c>
      <c r="B585" s="1495"/>
      <c r="C585" s="1495"/>
      <c r="D585" s="1495"/>
      <c r="E585" s="1495"/>
      <c r="F585" s="1495"/>
      <c r="G585" s="1495"/>
      <c r="H585" s="1495"/>
      <c r="I585" s="1495"/>
      <c r="J585" s="1495"/>
      <c r="K585" s="1495"/>
      <c r="L585" s="1495"/>
      <c r="M585" s="1495"/>
      <c r="N585" s="1496"/>
    </row>
    <row r="586" spans="1:14">
      <c r="A586" s="1494" t="s">
        <v>1308</v>
      </c>
      <c r="B586" s="1495"/>
      <c r="C586" s="1495"/>
      <c r="D586" s="1495"/>
      <c r="E586" s="1495"/>
      <c r="F586" s="1495"/>
      <c r="G586" s="1495"/>
      <c r="H586" s="1495"/>
      <c r="I586" s="1495"/>
      <c r="J586" s="1495"/>
      <c r="K586" s="1495"/>
      <c r="L586" s="1495"/>
      <c r="M586" s="1495"/>
      <c r="N586" s="1496"/>
    </row>
    <row r="587" spans="1:14" ht="15" thickBot="1">
      <c r="A587" s="1497"/>
      <c r="B587" s="1498"/>
      <c r="C587" s="1498"/>
      <c r="D587" s="1498"/>
      <c r="E587" s="1498"/>
      <c r="F587" s="1498"/>
      <c r="G587" s="1498"/>
      <c r="H587" s="1498"/>
      <c r="I587" s="1498"/>
      <c r="J587" s="1498"/>
      <c r="K587" s="1498"/>
      <c r="L587" s="1498"/>
      <c r="M587" s="1498"/>
      <c r="N587" s="1499"/>
    </row>
    <row r="597" spans="1:14">
      <c r="A597" s="467" t="s">
        <v>936</v>
      </c>
    </row>
    <row r="598" spans="1:14">
      <c r="A598" s="1520" t="s">
        <v>0</v>
      </c>
      <c r="B598" s="1520"/>
      <c r="C598" s="1520"/>
      <c r="D598" s="1520"/>
      <c r="E598" s="1520"/>
      <c r="F598" s="1520"/>
      <c r="G598" s="1520"/>
      <c r="H598" s="1520"/>
      <c r="I598" s="1520"/>
      <c r="J598" s="1520"/>
      <c r="K598" s="1520"/>
      <c r="L598" s="1520"/>
      <c r="M598" s="1520"/>
      <c r="N598" s="1520"/>
    </row>
    <row r="599" spans="1:14">
      <c r="A599" s="1521" t="s">
        <v>2291</v>
      </c>
      <c r="B599" s="1520"/>
      <c r="C599" s="1520"/>
      <c r="D599" s="1520"/>
      <c r="E599" s="1520"/>
      <c r="F599" s="1520"/>
      <c r="G599" s="1520"/>
      <c r="H599" s="1520"/>
      <c r="I599" s="1520"/>
      <c r="J599" s="1520"/>
      <c r="K599" s="1520"/>
      <c r="L599" s="1520"/>
      <c r="M599" s="1520"/>
      <c r="N599" s="1520"/>
    </row>
    <row r="600" spans="1:14" ht="15" thickBot="1">
      <c r="A600" s="467" t="s">
        <v>2292</v>
      </c>
    </row>
    <row r="601" spans="1:14" ht="15" thickBot="1">
      <c r="A601" s="1505" t="s">
        <v>938</v>
      </c>
      <c r="B601" s="1506"/>
      <c r="C601" s="1506"/>
      <c r="D601" s="1506"/>
      <c r="E601" s="1507"/>
      <c r="F601" s="1517" t="s">
        <v>939</v>
      </c>
      <c r="G601" s="1518"/>
      <c r="H601" s="1518"/>
      <c r="I601" s="1518"/>
      <c r="J601" s="1518"/>
      <c r="K601" s="1518"/>
      <c r="L601" s="1519"/>
      <c r="M601" s="1506"/>
      <c r="N601" s="1507"/>
    </row>
    <row r="602" spans="1:14" ht="15" thickBot="1">
      <c r="A602" s="1497" t="s">
        <v>2273</v>
      </c>
      <c r="B602" s="1498"/>
      <c r="C602" s="1498"/>
      <c r="D602" s="1498"/>
      <c r="E602" s="1499"/>
      <c r="F602" s="503" t="s">
        <v>7</v>
      </c>
      <c r="G602" s="1500" t="s">
        <v>8</v>
      </c>
      <c r="H602" s="1502"/>
      <c r="I602" s="1502"/>
      <c r="J602" s="1501"/>
      <c r="K602" s="1502"/>
      <c r="L602" s="1501"/>
      <c r="M602" s="1498"/>
      <c r="N602" s="1499"/>
    </row>
    <row r="603" spans="1:14" ht="15" thickBot="1">
      <c r="A603" s="1508" t="s">
        <v>10</v>
      </c>
      <c r="B603" s="1508" t="s">
        <v>940</v>
      </c>
      <c r="C603" s="1508" t="s">
        <v>12</v>
      </c>
      <c r="D603" s="1511" t="s">
        <v>941</v>
      </c>
      <c r="E603" s="1512"/>
      <c r="F603" s="1508" t="s">
        <v>14</v>
      </c>
      <c r="G603" s="1500" t="s">
        <v>116</v>
      </c>
      <c r="H603" s="1502"/>
      <c r="I603" s="1502"/>
      <c r="J603" s="1502"/>
      <c r="K603" s="1502"/>
      <c r="L603" s="1502"/>
      <c r="M603" s="1502"/>
      <c r="N603" s="1501"/>
    </row>
    <row r="604" spans="1:14" ht="15" thickBot="1">
      <c r="A604" s="1509"/>
      <c r="B604" s="1509"/>
      <c r="C604" s="1509"/>
      <c r="D604" s="1513"/>
      <c r="E604" s="1514"/>
      <c r="F604" s="1509"/>
      <c r="G604" s="1500" t="s">
        <v>942</v>
      </c>
      <c r="H604" s="1501"/>
      <c r="I604" s="1500" t="s">
        <v>943</v>
      </c>
      <c r="J604" s="1502"/>
      <c r="K604" s="1500" t="s">
        <v>944</v>
      </c>
      <c r="L604" s="1502"/>
      <c r="M604" s="1500" t="s">
        <v>945</v>
      </c>
      <c r="N604" s="1501"/>
    </row>
    <row r="605" spans="1:14" ht="15.75" customHeight="1" thickBot="1">
      <c r="A605" s="1510"/>
      <c r="B605" s="1510"/>
      <c r="C605" s="1510"/>
      <c r="D605" s="1515"/>
      <c r="E605" s="1516"/>
      <c r="F605" s="1510"/>
      <c r="G605" s="503" t="s">
        <v>22</v>
      </c>
      <c r="H605" s="503" t="s">
        <v>21</v>
      </c>
      <c r="I605" s="503" t="s">
        <v>22</v>
      </c>
      <c r="J605" s="504" t="s">
        <v>21</v>
      </c>
      <c r="K605" s="503" t="s">
        <v>22</v>
      </c>
      <c r="L605" s="504" t="s">
        <v>21</v>
      </c>
      <c r="M605" s="503" t="s">
        <v>22</v>
      </c>
      <c r="N605" s="503" t="s">
        <v>21</v>
      </c>
    </row>
    <row r="606" spans="1:14" ht="15" thickBot="1">
      <c r="A606" s="505"/>
      <c r="B606" s="507" t="s">
        <v>1408</v>
      </c>
      <c r="C606" s="527"/>
      <c r="D606" s="527"/>
      <c r="E606" s="528"/>
      <c r="F606" s="529"/>
      <c r="G606" s="529"/>
      <c r="H606" s="529"/>
      <c r="I606" s="524"/>
      <c r="J606" s="530"/>
      <c r="K606" s="524"/>
      <c r="L606" s="530"/>
      <c r="M606" s="509"/>
      <c r="N606" s="509"/>
    </row>
    <row r="607" spans="1:14" ht="15" thickBot="1">
      <c r="A607" s="505"/>
      <c r="B607" s="507" t="s">
        <v>1409</v>
      </c>
      <c r="C607" s="524"/>
      <c r="D607" s="524"/>
      <c r="E607" s="508"/>
      <c r="F607" s="524"/>
      <c r="G607" s="524"/>
      <c r="H607" s="524"/>
      <c r="I607" s="529"/>
      <c r="J607" s="530"/>
      <c r="K607" s="524"/>
      <c r="L607" s="530"/>
      <c r="M607" s="509"/>
      <c r="N607" s="509"/>
    </row>
    <row r="608" spans="1:14" ht="15" thickBot="1">
      <c r="A608" s="505"/>
      <c r="B608" s="507" t="s">
        <v>1410</v>
      </c>
      <c r="C608" s="523"/>
      <c r="D608" s="523"/>
      <c r="E608" s="508"/>
      <c r="F608" s="524"/>
      <c r="G608" s="524"/>
      <c r="H608" s="524"/>
      <c r="I608" s="527"/>
      <c r="J608" s="530"/>
      <c r="K608" s="524"/>
      <c r="L608" s="530"/>
      <c r="M608" s="509"/>
      <c r="N608" s="509"/>
    </row>
    <row r="609" spans="1:14" ht="15" thickBot="1">
      <c r="A609" s="505"/>
      <c r="B609" s="507" t="s">
        <v>1411</v>
      </c>
      <c r="C609" s="523"/>
      <c r="D609" s="523"/>
      <c r="E609" s="508"/>
      <c r="F609" s="524"/>
      <c r="G609" s="524"/>
      <c r="H609" s="524"/>
      <c r="I609" s="527"/>
      <c r="J609" s="530"/>
      <c r="K609" s="524"/>
      <c r="L609" s="530"/>
      <c r="M609" s="509"/>
      <c r="N609" s="509"/>
    </row>
    <row r="610" spans="1:14" ht="15" thickBot="1">
      <c r="A610" s="505"/>
      <c r="B610" s="506" t="s">
        <v>1321</v>
      </c>
      <c r="C610" s="523"/>
      <c r="D610" s="523"/>
      <c r="E610" s="508"/>
      <c r="F610" s="524"/>
      <c r="G610" s="524"/>
      <c r="H610" s="524"/>
      <c r="I610" s="527"/>
      <c r="J610" s="530"/>
      <c r="K610" s="524"/>
      <c r="L610" s="530"/>
      <c r="M610" s="509"/>
      <c r="N610" s="509"/>
    </row>
    <row r="611" spans="1:14" ht="15" thickBot="1">
      <c r="A611" s="505"/>
      <c r="B611" s="507" t="s">
        <v>1412</v>
      </c>
      <c r="C611" s="524">
        <v>5</v>
      </c>
      <c r="D611" s="531">
        <v>4000</v>
      </c>
      <c r="E611" s="508" t="s">
        <v>128</v>
      </c>
      <c r="F611" s="532">
        <v>20000</v>
      </c>
      <c r="G611" s="531">
        <v>4000</v>
      </c>
      <c r="H611" s="531">
        <v>20000</v>
      </c>
      <c r="I611" s="527"/>
      <c r="J611" s="530"/>
      <c r="K611" s="524"/>
      <c r="L611" s="530"/>
      <c r="M611" s="509"/>
      <c r="N611" s="509"/>
    </row>
    <row r="612" spans="1:14" ht="15" thickBot="1">
      <c r="A612" s="505"/>
      <c r="B612" s="507" t="s">
        <v>1413</v>
      </c>
      <c r="C612" s="523">
        <v>350</v>
      </c>
      <c r="D612" s="523">
        <v>12</v>
      </c>
      <c r="E612" s="508" t="s">
        <v>128</v>
      </c>
      <c r="F612" s="532">
        <v>10200</v>
      </c>
      <c r="G612" s="524">
        <v>12</v>
      </c>
      <c r="H612" s="532">
        <v>4200</v>
      </c>
      <c r="I612" s="527"/>
      <c r="J612" s="530"/>
      <c r="K612" s="524"/>
      <c r="L612" s="530"/>
      <c r="M612" s="509"/>
      <c r="N612" s="509"/>
    </row>
    <row r="613" spans="1:14" ht="15" thickBot="1">
      <c r="A613" s="505"/>
      <c r="B613" s="507" t="s">
        <v>1414</v>
      </c>
      <c r="C613" s="523">
        <v>350</v>
      </c>
      <c r="D613" s="523">
        <v>12</v>
      </c>
      <c r="E613" s="508" t="s">
        <v>128</v>
      </c>
      <c r="F613" s="532">
        <v>10200</v>
      </c>
      <c r="G613" s="524">
        <v>12</v>
      </c>
      <c r="H613" s="532">
        <v>4200</v>
      </c>
      <c r="I613" s="527"/>
      <c r="J613" s="530"/>
      <c r="K613" s="524"/>
      <c r="L613" s="530"/>
      <c r="M613" s="509"/>
      <c r="N613" s="509"/>
    </row>
    <row r="614" spans="1:14" ht="15" thickBot="1">
      <c r="A614" s="505"/>
      <c r="B614" s="507" t="s">
        <v>1415</v>
      </c>
      <c r="C614" s="523">
        <v>35</v>
      </c>
      <c r="D614" s="523">
        <v>10</v>
      </c>
      <c r="E614" s="508" t="s">
        <v>128</v>
      </c>
      <c r="F614" s="524">
        <v>350</v>
      </c>
      <c r="G614" s="524">
        <v>10</v>
      </c>
      <c r="H614" s="524">
        <v>350</v>
      </c>
      <c r="I614" s="527"/>
      <c r="J614" s="533"/>
      <c r="K614" s="524"/>
      <c r="L614" s="530"/>
      <c r="M614" s="509"/>
      <c r="N614" s="509"/>
    </row>
    <row r="615" spans="1:14" ht="15" thickBot="1">
      <c r="A615" s="505"/>
      <c r="B615" s="507" t="s">
        <v>1416</v>
      </c>
      <c r="C615" s="523">
        <v>2</v>
      </c>
      <c r="D615" s="531">
        <v>1000</v>
      </c>
      <c r="E615" s="508" t="s">
        <v>128</v>
      </c>
      <c r="F615" s="532">
        <v>2000</v>
      </c>
      <c r="G615" s="531">
        <v>1000</v>
      </c>
      <c r="H615" s="532">
        <v>1000</v>
      </c>
      <c r="I615" s="527"/>
      <c r="J615" s="512"/>
      <c r="K615" s="509"/>
      <c r="L615" s="512"/>
      <c r="M615" s="509"/>
      <c r="N615" s="509"/>
    </row>
    <row r="616" spans="1:14" ht="15" thickBot="1">
      <c r="A616" s="505"/>
      <c r="B616" s="507" t="s">
        <v>1417</v>
      </c>
      <c r="C616" s="523">
        <v>2</v>
      </c>
      <c r="D616" s="534">
        <v>1000</v>
      </c>
      <c r="E616" s="508" t="s">
        <v>128</v>
      </c>
      <c r="F616" s="532">
        <v>2000</v>
      </c>
      <c r="G616" s="531">
        <v>1000</v>
      </c>
      <c r="H616" s="532">
        <v>1000</v>
      </c>
      <c r="I616" s="527"/>
      <c r="J616" s="512"/>
      <c r="K616" s="509"/>
      <c r="L616" s="512"/>
      <c r="M616" s="509"/>
      <c r="N616" s="509"/>
    </row>
    <row r="617" spans="1:14" ht="15" thickBot="1">
      <c r="A617" s="505"/>
      <c r="B617" s="507"/>
      <c r="C617" s="523"/>
      <c r="D617" s="523"/>
      <c r="E617" s="508"/>
      <c r="F617" s="524"/>
      <c r="G617" s="524"/>
      <c r="H617" s="524"/>
      <c r="I617" s="523"/>
      <c r="J617" s="512"/>
      <c r="K617" s="509"/>
      <c r="L617" s="512"/>
      <c r="M617" s="509"/>
      <c r="N617" s="509"/>
    </row>
    <row r="618" spans="1:14" ht="15" thickBot="1">
      <c r="A618" s="505"/>
      <c r="B618" s="506" t="s">
        <v>1418</v>
      </c>
      <c r="C618" s="529"/>
      <c r="D618" s="529"/>
      <c r="E618" s="528"/>
      <c r="F618" s="529"/>
      <c r="G618" s="529"/>
      <c r="H618" s="529"/>
      <c r="I618" s="529"/>
      <c r="J618" s="512"/>
      <c r="K618" s="509"/>
      <c r="L618" s="512"/>
      <c r="M618" s="509"/>
      <c r="N618" s="509"/>
    </row>
    <row r="619" spans="1:14" ht="15" thickBot="1">
      <c r="A619" s="505"/>
      <c r="B619" s="507" t="s">
        <v>1419</v>
      </c>
      <c r="C619" s="534">
        <v>4500</v>
      </c>
      <c r="D619" s="523">
        <v>6</v>
      </c>
      <c r="E619" s="508" t="s">
        <v>128</v>
      </c>
      <c r="F619" s="532">
        <v>54000</v>
      </c>
      <c r="G619" s="524">
        <v>2</v>
      </c>
      <c r="H619" s="532">
        <v>9000</v>
      </c>
      <c r="I619" s="523">
        <v>2</v>
      </c>
      <c r="J619" s="535">
        <v>9000</v>
      </c>
      <c r="K619" s="509">
        <v>2</v>
      </c>
      <c r="L619" s="535">
        <v>9000</v>
      </c>
      <c r="M619" s="509"/>
      <c r="N619" s="509"/>
    </row>
    <row r="620" spans="1:14" ht="15" thickBot="1">
      <c r="A620" s="505"/>
      <c r="B620" s="507" t="s">
        <v>1420</v>
      </c>
      <c r="C620" s="529"/>
      <c r="D620" s="529">
        <v>10</v>
      </c>
      <c r="E620" s="528" t="s">
        <v>57</v>
      </c>
      <c r="F620" s="529"/>
      <c r="G620" s="529">
        <v>5</v>
      </c>
      <c r="H620" s="529"/>
      <c r="I620" s="529">
        <v>5</v>
      </c>
      <c r="J620" s="512"/>
      <c r="K620" s="509"/>
      <c r="L620" s="512"/>
      <c r="M620" s="509"/>
      <c r="N620" s="509"/>
    </row>
    <row r="621" spans="1:14" ht="15" thickBot="1">
      <c r="A621" s="505"/>
      <c r="B621" s="506" t="s">
        <v>1421</v>
      </c>
      <c r="C621" s="522"/>
      <c r="D621" s="508"/>
      <c r="E621" s="508"/>
      <c r="F621" s="509"/>
      <c r="G621" s="509"/>
      <c r="H621" s="509"/>
      <c r="I621" s="509"/>
      <c r="J621" s="512"/>
      <c r="K621" s="509"/>
      <c r="L621" s="512"/>
      <c r="M621" s="509"/>
      <c r="N621" s="509"/>
    </row>
    <row r="622" spans="1:14" ht="15" thickBot="1">
      <c r="A622" s="505"/>
      <c r="B622" s="507" t="s">
        <v>1422</v>
      </c>
      <c r="C622" s="522"/>
      <c r="D622" s="508">
        <v>10</v>
      </c>
      <c r="E622" s="508" t="s">
        <v>57</v>
      </c>
      <c r="F622" s="509"/>
      <c r="G622" s="508">
        <v>5</v>
      </c>
      <c r="H622" s="508"/>
      <c r="I622" s="509">
        <v>5</v>
      </c>
      <c r="J622" s="512"/>
      <c r="K622" s="509"/>
      <c r="L622" s="512"/>
      <c r="M622" s="509"/>
      <c r="N622" s="509"/>
    </row>
    <row r="623" spans="1:14" ht="15" thickBot="1">
      <c r="A623" s="505"/>
      <c r="B623" s="507" t="s">
        <v>1423</v>
      </c>
      <c r="C623" s="522"/>
      <c r="D623" s="508">
        <v>10</v>
      </c>
      <c r="E623" s="508" t="s">
        <v>302</v>
      </c>
      <c r="F623" s="509"/>
      <c r="G623" s="508">
        <v>5</v>
      </c>
      <c r="H623" s="508"/>
      <c r="I623" s="509">
        <v>5</v>
      </c>
      <c r="J623" s="512"/>
      <c r="K623" s="509"/>
      <c r="L623" s="512"/>
      <c r="M623" s="509"/>
      <c r="N623" s="509"/>
    </row>
    <row r="624" spans="1:14" ht="15" thickBot="1">
      <c r="A624" s="505"/>
      <c r="B624" s="507" t="s">
        <v>1424</v>
      </c>
      <c r="C624" s="509"/>
      <c r="D624" s="508">
        <v>10</v>
      </c>
      <c r="E624" s="508" t="s">
        <v>128</v>
      </c>
      <c r="F624" s="526"/>
      <c r="G624" s="508">
        <v>5</v>
      </c>
      <c r="H624" s="508"/>
      <c r="I624" s="509">
        <v>5</v>
      </c>
      <c r="J624" s="512"/>
      <c r="K624" s="509"/>
      <c r="L624" s="512"/>
      <c r="M624" s="509"/>
      <c r="N624" s="509"/>
    </row>
    <row r="625" spans="1:14" ht="15" thickBot="1">
      <c r="A625" s="505"/>
      <c r="B625" s="507" t="s">
        <v>1425</v>
      </c>
      <c r="C625" s="509"/>
      <c r="D625" s="508">
        <v>10</v>
      </c>
      <c r="E625" s="508" t="s">
        <v>128</v>
      </c>
      <c r="F625" s="509"/>
      <c r="G625" s="508">
        <v>5</v>
      </c>
      <c r="H625" s="508"/>
      <c r="I625" s="509">
        <v>5</v>
      </c>
      <c r="J625" s="512"/>
      <c r="K625" s="509"/>
      <c r="L625" s="512"/>
      <c r="M625" s="509"/>
      <c r="N625" s="509"/>
    </row>
    <row r="626" spans="1:14" ht="15" thickBot="1">
      <c r="A626" s="505"/>
      <c r="B626" s="507" t="s">
        <v>1426</v>
      </c>
      <c r="C626" s="509"/>
      <c r="D626" s="508">
        <v>3</v>
      </c>
      <c r="E626" s="508" t="s">
        <v>36</v>
      </c>
      <c r="F626" s="536"/>
      <c r="G626" s="508">
        <v>1</v>
      </c>
      <c r="H626" s="508"/>
      <c r="I626" s="509">
        <v>1</v>
      </c>
      <c r="J626" s="512"/>
      <c r="K626" s="509">
        <v>1</v>
      </c>
      <c r="L626" s="512"/>
      <c r="M626" s="509"/>
      <c r="N626" s="509"/>
    </row>
    <row r="627" spans="1:14" ht="15" thickBot="1">
      <c r="A627" s="505"/>
      <c r="B627" s="507" t="s">
        <v>1427</v>
      </c>
      <c r="C627" s="509"/>
      <c r="D627" s="508">
        <v>3</v>
      </c>
      <c r="E627" s="508" t="s">
        <v>206</v>
      </c>
      <c r="F627" s="509"/>
      <c r="G627" s="508">
        <v>1</v>
      </c>
      <c r="H627" s="508"/>
      <c r="I627" s="509">
        <v>1</v>
      </c>
      <c r="J627" s="512"/>
      <c r="K627" s="509">
        <v>1</v>
      </c>
      <c r="L627" s="512"/>
      <c r="M627" s="509"/>
      <c r="N627" s="509"/>
    </row>
    <row r="628" spans="1:14" ht="15" thickBot="1">
      <c r="A628" s="505"/>
      <c r="B628" s="507" t="s">
        <v>1428</v>
      </c>
      <c r="C628" s="509"/>
      <c r="D628" s="508">
        <v>3</v>
      </c>
      <c r="E628" s="508" t="s">
        <v>206</v>
      </c>
      <c r="F628" s="509"/>
      <c r="G628" s="508">
        <v>1</v>
      </c>
      <c r="H628" s="508"/>
      <c r="I628" s="509">
        <v>1</v>
      </c>
      <c r="J628" s="512"/>
      <c r="K628" s="509">
        <v>1</v>
      </c>
      <c r="L628" s="512"/>
      <c r="M628" s="509"/>
      <c r="N628" s="509"/>
    </row>
    <row r="629" spans="1:14" ht="15" thickBot="1">
      <c r="A629" s="505" t="s">
        <v>1249</v>
      </c>
      <c r="B629" s="507"/>
      <c r="C629" s="509"/>
      <c r="D629" s="508"/>
      <c r="E629" s="508"/>
      <c r="F629" s="514">
        <v>98750</v>
      </c>
      <c r="G629" s="509"/>
      <c r="H629" s="509"/>
      <c r="I629" s="509"/>
      <c r="J629" s="512"/>
      <c r="K629" s="509"/>
      <c r="L629" s="512"/>
      <c r="M629" s="509"/>
      <c r="N629" s="509"/>
    </row>
    <row r="630" spans="1:14">
      <c r="A630" s="1505" t="s">
        <v>1280</v>
      </c>
      <c r="B630" s="1506"/>
      <c r="C630" s="1506"/>
      <c r="D630" s="1506"/>
      <c r="E630" s="1506"/>
      <c r="F630" s="1506"/>
      <c r="G630" s="1506"/>
      <c r="H630" s="1506"/>
      <c r="I630" s="1506"/>
      <c r="J630" s="1506"/>
      <c r="K630" s="1506"/>
      <c r="L630" s="1506"/>
      <c r="M630" s="1506"/>
      <c r="N630" s="1507"/>
    </row>
    <row r="631" spans="1:14">
      <c r="A631" s="1494" t="s">
        <v>1251</v>
      </c>
      <c r="B631" s="1495"/>
      <c r="C631" s="1495"/>
      <c r="D631" s="1495"/>
      <c r="E631" s="1495"/>
      <c r="F631" s="1495"/>
      <c r="G631" s="1495"/>
      <c r="H631" s="1495"/>
      <c r="I631" s="1495"/>
      <c r="J631" s="1495"/>
      <c r="K631" s="1495"/>
      <c r="L631" s="1495"/>
      <c r="M631" s="1495"/>
      <c r="N631" s="1496"/>
    </row>
    <row r="632" spans="1:14">
      <c r="A632" s="1494" t="s">
        <v>2282</v>
      </c>
      <c r="B632" s="1495"/>
      <c r="C632" s="1495"/>
      <c r="D632" s="1495"/>
      <c r="E632" s="1495"/>
      <c r="F632" s="1495"/>
      <c r="G632" s="1495"/>
      <c r="H632" s="1495"/>
      <c r="I632" s="1495"/>
      <c r="J632" s="1495"/>
      <c r="K632" s="1495"/>
      <c r="L632" s="1495"/>
      <c r="M632" s="1495"/>
      <c r="N632" s="1496"/>
    </row>
    <row r="633" spans="1:14">
      <c r="A633" s="1494" t="s">
        <v>1308</v>
      </c>
      <c r="B633" s="1495"/>
      <c r="C633" s="1495"/>
      <c r="D633" s="1495"/>
      <c r="E633" s="1495"/>
      <c r="F633" s="1495"/>
      <c r="G633" s="1495"/>
      <c r="H633" s="1495"/>
      <c r="I633" s="1495"/>
      <c r="J633" s="1495"/>
      <c r="K633" s="1495"/>
      <c r="L633" s="1495"/>
      <c r="M633" s="1495"/>
      <c r="N633" s="1496"/>
    </row>
    <row r="634" spans="1:14" ht="15" thickBot="1">
      <c r="A634" s="1497"/>
      <c r="B634" s="1498"/>
      <c r="C634" s="1498"/>
      <c r="D634" s="1498"/>
      <c r="E634" s="1498"/>
      <c r="F634" s="1498"/>
      <c r="G634" s="1498"/>
      <c r="H634" s="1498"/>
      <c r="I634" s="1498"/>
      <c r="J634" s="1498"/>
      <c r="K634" s="1498"/>
      <c r="L634" s="1498"/>
      <c r="M634" s="1498"/>
      <c r="N634" s="1499"/>
    </row>
    <row r="646" spans="1:14">
      <c r="A646" s="467" t="s">
        <v>936</v>
      </c>
    </row>
    <row r="647" spans="1:14">
      <c r="A647" s="1520" t="s">
        <v>0</v>
      </c>
      <c r="B647" s="1520"/>
      <c r="C647" s="1520"/>
      <c r="D647" s="1520"/>
      <c r="E647" s="1520"/>
      <c r="F647" s="1520"/>
      <c r="G647" s="1520"/>
      <c r="H647" s="1520"/>
      <c r="I647" s="1520"/>
      <c r="J647" s="1520"/>
      <c r="K647" s="1520"/>
      <c r="L647" s="1520"/>
      <c r="M647" s="1520"/>
      <c r="N647" s="1520"/>
    </row>
    <row r="648" spans="1:14">
      <c r="A648" s="1521" t="s">
        <v>2280</v>
      </c>
      <c r="B648" s="1520"/>
      <c r="C648" s="1520"/>
      <c r="D648" s="1520"/>
      <c r="E648" s="1520"/>
      <c r="F648" s="1520"/>
      <c r="G648" s="1520"/>
      <c r="H648" s="1520"/>
      <c r="I648" s="1520"/>
      <c r="J648" s="1520"/>
      <c r="K648" s="1520"/>
      <c r="L648" s="1520"/>
      <c r="M648" s="1520"/>
      <c r="N648" s="1520"/>
    </row>
    <row r="649" spans="1:14" ht="15" thickBot="1">
      <c r="A649" s="467" t="s">
        <v>2293</v>
      </c>
    </row>
    <row r="650" spans="1:14" ht="15" thickBot="1">
      <c r="A650" s="1505" t="s">
        <v>938</v>
      </c>
      <c r="B650" s="1506"/>
      <c r="C650" s="1506"/>
      <c r="D650" s="1506"/>
      <c r="E650" s="1507"/>
      <c r="F650" s="1517" t="s">
        <v>939</v>
      </c>
      <c r="G650" s="1518"/>
      <c r="H650" s="1518"/>
      <c r="I650" s="1518"/>
      <c r="J650" s="1518"/>
      <c r="K650" s="1518"/>
      <c r="L650" s="1519"/>
      <c r="M650" s="1506"/>
      <c r="N650" s="1507"/>
    </row>
    <row r="651" spans="1:14" ht="15" thickBot="1">
      <c r="A651" s="1497" t="s">
        <v>2273</v>
      </c>
      <c r="B651" s="1498"/>
      <c r="C651" s="1498"/>
      <c r="D651" s="1498"/>
      <c r="E651" s="1499"/>
      <c r="F651" s="503" t="s">
        <v>7</v>
      </c>
      <c r="G651" s="1500" t="s">
        <v>8</v>
      </c>
      <c r="H651" s="1502"/>
      <c r="I651" s="1502"/>
      <c r="J651" s="1501"/>
      <c r="K651" s="1502"/>
      <c r="L651" s="1501"/>
      <c r="M651" s="1498"/>
      <c r="N651" s="1499"/>
    </row>
    <row r="652" spans="1:14" ht="15" thickBot="1">
      <c r="A652" s="1508" t="s">
        <v>10</v>
      </c>
      <c r="B652" s="1508" t="s">
        <v>940</v>
      </c>
      <c r="C652" s="1508" t="s">
        <v>12</v>
      </c>
      <c r="D652" s="1511" t="s">
        <v>941</v>
      </c>
      <c r="E652" s="1512"/>
      <c r="F652" s="1508" t="s">
        <v>14</v>
      </c>
      <c r="G652" s="1500" t="s">
        <v>116</v>
      </c>
      <c r="H652" s="1502"/>
      <c r="I652" s="1502"/>
      <c r="J652" s="1502"/>
      <c r="K652" s="1502"/>
      <c r="L652" s="1502"/>
      <c r="M652" s="1502"/>
      <c r="N652" s="1501"/>
    </row>
    <row r="653" spans="1:14" ht="15" thickBot="1">
      <c r="A653" s="1509"/>
      <c r="B653" s="1509"/>
      <c r="C653" s="1509"/>
      <c r="D653" s="1513"/>
      <c r="E653" s="1514"/>
      <c r="F653" s="1509"/>
      <c r="G653" s="1500" t="s">
        <v>942</v>
      </c>
      <c r="H653" s="1501"/>
      <c r="I653" s="1500" t="s">
        <v>943</v>
      </c>
      <c r="J653" s="1502"/>
      <c r="K653" s="1500" t="s">
        <v>944</v>
      </c>
      <c r="L653" s="1502"/>
      <c r="M653" s="1500" t="s">
        <v>945</v>
      </c>
      <c r="N653" s="1501"/>
    </row>
    <row r="654" spans="1:14" ht="15.75" customHeight="1" thickBot="1">
      <c r="A654" s="1510"/>
      <c r="B654" s="1510"/>
      <c r="C654" s="1510"/>
      <c r="D654" s="1515"/>
      <c r="E654" s="1516"/>
      <c r="F654" s="1510"/>
      <c r="G654" s="503" t="s">
        <v>22</v>
      </c>
      <c r="H654" s="503" t="s">
        <v>21</v>
      </c>
      <c r="I654" s="503" t="s">
        <v>22</v>
      </c>
      <c r="J654" s="504" t="s">
        <v>21</v>
      </c>
      <c r="K654" s="503" t="s">
        <v>22</v>
      </c>
      <c r="L654" s="504" t="s">
        <v>21</v>
      </c>
      <c r="M654" s="503" t="s">
        <v>22</v>
      </c>
      <c r="N654" s="503" t="s">
        <v>21</v>
      </c>
    </row>
    <row r="655" spans="1:14" ht="15" thickBot="1">
      <c r="A655" s="505"/>
      <c r="B655" s="506" t="s">
        <v>1429</v>
      </c>
      <c r="C655" s="522"/>
      <c r="D655" s="527"/>
      <c r="E655" s="528"/>
      <c r="F655" s="529"/>
      <c r="G655" s="509"/>
      <c r="H655" s="509"/>
      <c r="I655" s="509"/>
      <c r="J655" s="512"/>
      <c r="K655" s="509"/>
      <c r="L655" s="512"/>
      <c r="M655" s="509"/>
      <c r="N655" s="509"/>
    </row>
    <row r="656" spans="1:14" ht="15" thickBot="1">
      <c r="A656" s="505"/>
      <c r="B656" s="525" t="s">
        <v>1430</v>
      </c>
      <c r="C656" s="522"/>
      <c r="D656" s="529" t="s">
        <v>1094</v>
      </c>
      <c r="E656" s="528">
        <v>10</v>
      </c>
      <c r="F656" s="529"/>
      <c r="G656" s="520">
        <v>5</v>
      </c>
      <c r="H656" s="520"/>
      <c r="I656" s="520">
        <v>5</v>
      </c>
      <c r="J656" s="521"/>
      <c r="K656" s="520"/>
      <c r="L656" s="521"/>
      <c r="M656" s="520"/>
      <c r="N656" s="520"/>
    </row>
    <row r="657" spans="1:14" ht="15" thickBot="1">
      <c r="A657" s="505"/>
      <c r="B657" s="525" t="s">
        <v>1431</v>
      </c>
      <c r="C657" s="522"/>
      <c r="D657" s="527" t="s">
        <v>398</v>
      </c>
      <c r="E657" s="528">
        <v>10</v>
      </c>
      <c r="F657" s="529"/>
      <c r="G657" s="509">
        <v>5</v>
      </c>
      <c r="H657" s="509"/>
      <c r="I657" s="509">
        <v>5</v>
      </c>
      <c r="J657" s="512"/>
      <c r="K657" s="509"/>
      <c r="L657" s="512"/>
      <c r="M657" s="509"/>
      <c r="N657" s="509"/>
    </row>
    <row r="658" spans="1:14" ht="15" thickBot="1">
      <c r="A658" s="505"/>
      <c r="B658" s="506" t="s">
        <v>1432</v>
      </c>
      <c r="C658" s="522"/>
      <c r="D658" s="529"/>
      <c r="E658" s="528"/>
      <c r="F658" s="529"/>
      <c r="G658" s="509"/>
      <c r="H658" s="509"/>
      <c r="I658" s="509"/>
      <c r="J658" s="512"/>
      <c r="K658" s="509"/>
      <c r="L658" s="512"/>
      <c r="M658" s="509"/>
      <c r="N658" s="509"/>
    </row>
    <row r="659" spans="1:14" ht="15" thickBot="1">
      <c r="A659" s="505"/>
      <c r="B659" s="525" t="s">
        <v>1433</v>
      </c>
      <c r="C659" s="522"/>
      <c r="D659" s="520">
        <v>60</v>
      </c>
      <c r="E659" s="522" t="s">
        <v>57</v>
      </c>
      <c r="F659" s="529"/>
      <c r="G659" s="509">
        <v>20</v>
      </c>
      <c r="H659" s="509"/>
      <c r="I659" s="509">
        <v>20</v>
      </c>
      <c r="J659" s="512"/>
      <c r="K659" s="509">
        <v>20</v>
      </c>
      <c r="L659" s="512"/>
      <c r="M659" s="509"/>
      <c r="N659" s="509"/>
    </row>
    <row r="660" spans="1:14" ht="15" thickBot="1">
      <c r="A660" s="505"/>
      <c r="B660" s="525" t="s">
        <v>1434</v>
      </c>
      <c r="C660" s="522"/>
      <c r="D660" s="520">
        <v>30</v>
      </c>
      <c r="E660" s="522" t="s">
        <v>769</v>
      </c>
      <c r="F660" s="529"/>
      <c r="G660" s="509">
        <v>10</v>
      </c>
      <c r="H660" s="509"/>
      <c r="I660" s="509">
        <v>10</v>
      </c>
      <c r="J660" s="512"/>
      <c r="K660" s="509">
        <v>10</v>
      </c>
      <c r="L660" s="512"/>
      <c r="M660" s="509"/>
      <c r="N660" s="509"/>
    </row>
    <row r="661" spans="1:14" ht="15" thickBot="1">
      <c r="A661" s="505"/>
      <c r="B661" s="525" t="s">
        <v>1435</v>
      </c>
      <c r="C661" s="522"/>
      <c r="D661" s="520">
        <v>15</v>
      </c>
      <c r="E661" s="522" t="s">
        <v>769</v>
      </c>
      <c r="F661" s="529"/>
      <c r="G661" s="509">
        <v>5</v>
      </c>
      <c r="H661" s="509"/>
      <c r="I661" s="509">
        <v>5</v>
      </c>
      <c r="J661" s="512"/>
      <c r="K661" s="509">
        <v>5</v>
      </c>
      <c r="L661" s="512"/>
      <c r="M661" s="509"/>
      <c r="N661" s="509"/>
    </row>
    <row r="662" spans="1:14" ht="15" thickBot="1">
      <c r="A662" s="505"/>
      <c r="B662" s="525" t="s">
        <v>1436</v>
      </c>
      <c r="C662" s="522"/>
      <c r="D662" s="520">
        <v>200</v>
      </c>
      <c r="E662" s="522" t="s">
        <v>128</v>
      </c>
      <c r="F662" s="529"/>
      <c r="G662" s="509">
        <v>100</v>
      </c>
      <c r="H662" s="509"/>
      <c r="I662" s="509">
        <v>100</v>
      </c>
      <c r="J662" s="512"/>
      <c r="K662" s="509"/>
      <c r="L662" s="512"/>
      <c r="M662" s="509"/>
      <c r="N662" s="509"/>
    </row>
    <row r="663" spans="1:14" ht="15" thickBot="1">
      <c r="A663" s="505"/>
      <c r="B663" s="525" t="s">
        <v>1437</v>
      </c>
      <c r="C663" s="522"/>
      <c r="D663" s="520">
        <v>3</v>
      </c>
      <c r="E663" s="522" t="s">
        <v>148</v>
      </c>
      <c r="F663" s="529"/>
      <c r="G663" s="509">
        <v>1</v>
      </c>
      <c r="H663" s="509"/>
      <c r="I663" s="509">
        <v>1</v>
      </c>
      <c r="J663" s="512"/>
      <c r="K663" s="509">
        <v>1</v>
      </c>
      <c r="L663" s="512"/>
      <c r="M663" s="509"/>
      <c r="N663" s="509"/>
    </row>
    <row r="664" spans="1:14" ht="15" thickBot="1">
      <c r="A664" s="505"/>
      <c r="B664" s="525" t="s">
        <v>1438</v>
      </c>
      <c r="C664" s="522"/>
      <c r="D664" s="520">
        <v>6</v>
      </c>
      <c r="E664" s="522" t="s">
        <v>135</v>
      </c>
      <c r="F664" s="529"/>
      <c r="G664" s="509">
        <v>2</v>
      </c>
      <c r="H664" s="509"/>
      <c r="I664" s="509">
        <v>2</v>
      </c>
      <c r="J664" s="512"/>
      <c r="K664" s="509">
        <v>2</v>
      </c>
      <c r="L664" s="512"/>
      <c r="M664" s="509"/>
      <c r="N664" s="509"/>
    </row>
    <row r="665" spans="1:14" ht="15" thickBot="1">
      <c r="A665" s="505"/>
      <c r="B665" s="525" t="s">
        <v>1439</v>
      </c>
      <c r="C665" s="522"/>
      <c r="D665" s="520">
        <v>6</v>
      </c>
      <c r="E665" s="522" t="s">
        <v>135</v>
      </c>
      <c r="F665" s="529"/>
      <c r="G665" s="509">
        <v>2</v>
      </c>
      <c r="H665" s="509"/>
      <c r="I665" s="509">
        <v>2</v>
      </c>
      <c r="J665" s="512"/>
      <c r="K665" s="509">
        <v>2</v>
      </c>
      <c r="L665" s="512"/>
      <c r="M665" s="509"/>
      <c r="N665" s="509"/>
    </row>
    <row r="666" spans="1:14" ht="15" thickBot="1">
      <c r="A666" s="505"/>
      <c r="B666" s="525" t="s">
        <v>1440</v>
      </c>
      <c r="C666" s="522"/>
      <c r="D666" s="520">
        <v>4</v>
      </c>
      <c r="E666" s="522" t="s">
        <v>128</v>
      </c>
      <c r="F666" s="509"/>
      <c r="G666" s="509">
        <v>2</v>
      </c>
      <c r="H666" s="509"/>
      <c r="I666" s="509">
        <v>2</v>
      </c>
      <c r="J666" s="512"/>
      <c r="K666" s="509"/>
      <c r="L666" s="512"/>
      <c r="M666" s="509"/>
      <c r="N666" s="509"/>
    </row>
    <row r="667" spans="1:14" ht="15" thickBot="1">
      <c r="A667" s="505"/>
      <c r="B667" s="525" t="s">
        <v>1441</v>
      </c>
      <c r="C667" s="522"/>
      <c r="D667" s="520">
        <v>6</v>
      </c>
      <c r="E667" s="522" t="s">
        <v>128</v>
      </c>
      <c r="F667" s="509"/>
      <c r="G667" s="509">
        <v>2</v>
      </c>
      <c r="H667" s="509"/>
      <c r="I667" s="509">
        <v>2</v>
      </c>
      <c r="J667" s="512"/>
      <c r="K667" s="509">
        <v>2</v>
      </c>
      <c r="L667" s="512"/>
      <c r="M667" s="509"/>
      <c r="N667" s="509"/>
    </row>
    <row r="668" spans="1:14" ht="15" thickBot="1">
      <c r="A668" s="505"/>
      <c r="B668" s="525" t="s">
        <v>1442</v>
      </c>
      <c r="C668" s="522"/>
      <c r="D668" s="520">
        <v>15</v>
      </c>
      <c r="E668" s="522" t="s">
        <v>128</v>
      </c>
      <c r="F668" s="509"/>
      <c r="G668" s="509">
        <v>5</v>
      </c>
      <c r="H668" s="509"/>
      <c r="I668" s="509">
        <v>5</v>
      </c>
      <c r="J668" s="512"/>
      <c r="K668" s="509">
        <v>5</v>
      </c>
      <c r="L668" s="512"/>
      <c r="M668" s="509"/>
      <c r="N668" s="509"/>
    </row>
    <row r="669" spans="1:14" ht="15" thickBot="1">
      <c r="A669" s="505"/>
      <c r="B669" s="525" t="s">
        <v>1443</v>
      </c>
      <c r="C669" s="522"/>
      <c r="D669" s="520">
        <v>15</v>
      </c>
      <c r="E669" s="522" t="s">
        <v>128</v>
      </c>
      <c r="F669" s="509"/>
      <c r="G669" s="509">
        <v>5</v>
      </c>
      <c r="H669" s="509"/>
      <c r="I669" s="509">
        <v>5</v>
      </c>
      <c r="J669" s="512"/>
      <c r="K669" s="509">
        <v>5</v>
      </c>
      <c r="L669" s="512"/>
      <c r="M669" s="509"/>
      <c r="N669" s="509"/>
    </row>
    <row r="670" spans="1:14" ht="15" thickBot="1">
      <c r="A670" s="505"/>
      <c r="B670" s="525" t="s">
        <v>1444</v>
      </c>
      <c r="C670" s="522"/>
      <c r="D670" s="520">
        <v>15</v>
      </c>
      <c r="E670" s="522" t="s">
        <v>128</v>
      </c>
      <c r="F670" s="509"/>
      <c r="G670" s="509">
        <v>5</v>
      </c>
      <c r="H670" s="509"/>
      <c r="I670" s="509">
        <v>5</v>
      </c>
      <c r="J670" s="512"/>
      <c r="K670" s="509">
        <v>5</v>
      </c>
      <c r="L670" s="512"/>
      <c r="M670" s="509"/>
      <c r="N670" s="509"/>
    </row>
    <row r="671" spans="1:14" ht="15" thickBot="1">
      <c r="A671" s="505"/>
      <c r="B671" s="525" t="s">
        <v>1445</v>
      </c>
      <c r="C671" s="522"/>
      <c r="D671" s="520">
        <v>15</v>
      </c>
      <c r="E671" s="522" t="s">
        <v>57</v>
      </c>
      <c r="F671" s="526"/>
      <c r="G671" s="509">
        <v>5</v>
      </c>
      <c r="H671" s="509"/>
      <c r="I671" s="509">
        <v>5</v>
      </c>
      <c r="J671" s="512"/>
      <c r="K671" s="509">
        <v>5</v>
      </c>
      <c r="L671" s="512"/>
      <c r="M671" s="509"/>
      <c r="N671" s="509"/>
    </row>
    <row r="672" spans="1:14" ht="15" thickBot="1">
      <c r="A672" s="505"/>
      <c r="B672" s="525" t="s">
        <v>1446</v>
      </c>
      <c r="C672" s="522"/>
      <c r="D672" s="520">
        <v>6</v>
      </c>
      <c r="E672" s="522" t="s">
        <v>128</v>
      </c>
      <c r="F672" s="509"/>
      <c r="G672" s="509">
        <v>2</v>
      </c>
      <c r="H672" s="509"/>
      <c r="I672" s="509">
        <v>2</v>
      </c>
      <c r="J672" s="512"/>
      <c r="K672" s="509">
        <v>2</v>
      </c>
      <c r="L672" s="512"/>
      <c r="M672" s="509"/>
      <c r="N672" s="509"/>
    </row>
    <row r="673" spans="1:14" ht="15" thickBot="1">
      <c r="A673" s="505"/>
      <c r="B673" s="525" t="s">
        <v>1447</v>
      </c>
      <c r="C673" s="522"/>
      <c r="D673" s="520">
        <v>6</v>
      </c>
      <c r="E673" s="522" t="s">
        <v>128</v>
      </c>
      <c r="F673" s="509"/>
      <c r="G673" s="509">
        <v>2</v>
      </c>
      <c r="H673" s="509"/>
      <c r="I673" s="509">
        <v>2</v>
      </c>
      <c r="J673" s="512"/>
      <c r="K673" s="509">
        <v>2</v>
      </c>
      <c r="L673" s="512"/>
      <c r="M673" s="509"/>
      <c r="N673" s="509"/>
    </row>
    <row r="674" spans="1:14" ht="15" thickBot="1">
      <c r="A674" s="505"/>
      <c r="B674" s="525" t="s">
        <v>1448</v>
      </c>
      <c r="C674" s="522"/>
      <c r="D674" s="520">
        <v>3</v>
      </c>
      <c r="E674" s="522" t="s">
        <v>128</v>
      </c>
      <c r="F674" s="520"/>
      <c r="G674" s="520">
        <v>1</v>
      </c>
      <c r="H674" s="520"/>
      <c r="I674" s="520">
        <v>1</v>
      </c>
      <c r="J674" s="521"/>
      <c r="K674" s="520">
        <v>1</v>
      </c>
      <c r="L674" s="512"/>
      <c r="M674" s="509"/>
      <c r="N674" s="509"/>
    </row>
    <row r="675" spans="1:14" ht="15" thickBot="1">
      <c r="A675" s="505"/>
      <c r="B675" s="525" t="s">
        <v>1449</v>
      </c>
      <c r="C675" s="522"/>
      <c r="D675" s="520">
        <v>3</v>
      </c>
      <c r="E675" s="522" t="s">
        <v>128</v>
      </c>
      <c r="F675" s="509"/>
      <c r="G675" s="509">
        <v>1</v>
      </c>
      <c r="H675" s="509"/>
      <c r="I675" s="509">
        <v>1</v>
      </c>
      <c r="J675" s="512"/>
      <c r="K675" s="509">
        <v>1</v>
      </c>
      <c r="L675" s="512"/>
      <c r="M675" s="509"/>
      <c r="N675" s="509"/>
    </row>
    <row r="676" spans="1:14" ht="15" thickBot="1">
      <c r="A676" s="505"/>
      <c r="B676" s="525" t="s">
        <v>1450</v>
      </c>
      <c r="C676" s="522"/>
      <c r="D676" s="520">
        <v>3</v>
      </c>
      <c r="E676" s="522" t="s">
        <v>769</v>
      </c>
      <c r="F676" s="509"/>
      <c r="G676" s="509">
        <v>1</v>
      </c>
      <c r="H676" s="509"/>
      <c r="I676" s="509">
        <v>1</v>
      </c>
      <c r="J676" s="512"/>
      <c r="K676" s="509">
        <v>1</v>
      </c>
      <c r="L676" s="512"/>
      <c r="M676" s="509"/>
      <c r="N676" s="509"/>
    </row>
    <row r="677" spans="1:14" ht="15" thickBot="1">
      <c r="A677" s="505"/>
      <c r="B677" s="525" t="s">
        <v>1451</v>
      </c>
      <c r="C677" s="522"/>
      <c r="D677" s="520">
        <v>15</v>
      </c>
      <c r="E677" s="522" t="s">
        <v>769</v>
      </c>
      <c r="F677" s="509"/>
      <c r="G677" s="509">
        <v>5</v>
      </c>
      <c r="H677" s="509"/>
      <c r="I677" s="509">
        <v>5</v>
      </c>
      <c r="J677" s="512"/>
      <c r="K677" s="509">
        <v>5</v>
      </c>
      <c r="L677" s="512"/>
      <c r="M677" s="509"/>
      <c r="N677" s="509"/>
    </row>
    <row r="678" spans="1:14" ht="15" thickBot="1">
      <c r="A678" s="505"/>
      <c r="B678" s="525" t="s">
        <v>1452</v>
      </c>
      <c r="C678" s="522"/>
      <c r="D678" s="520">
        <v>6</v>
      </c>
      <c r="E678" s="522" t="s">
        <v>128</v>
      </c>
      <c r="F678" s="509"/>
      <c r="G678" s="509">
        <v>2</v>
      </c>
      <c r="H678" s="509"/>
      <c r="I678" s="509">
        <v>2</v>
      </c>
      <c r="J678" s="512"/>
      <c r="K678" s="509">
        <v>2</v>
      </c>
      <c r="L678" s="512"/>
      <c r="M678" s="509"/>
      <c r="N678" s="509"/>
    </row>
    <row r="679" spans="1:14" ht="15" thickBot="1">
      <c r="A679" s="505"/>
      <c r="B679" s="525" t="s">
        <v>1453</v>
      </c>
      <c r="C679" s="522"/>
      <c r="D679" s="520">
        <v>6</v>
      </c>
      <c r="E679" s="522" t="s">
        <v>128</v>
      </c>
      <c r="F679" s="509"/>
      <c r="G679" s="509">
        <v>2</v>
      </c>
      <c r="H679" s="509"/>
      <c r="I679" s="509">
        <v>2</v>
      </c>
      <c r="J679" s="512"/>
      <c r="K679" s="509">
        <v>2</v>
      </c>
      <c r="L679" s="512"/>
      <c r="M679" s="509"/>
      <c r="N679" s="509"/>
    </row>
    <row r="680" spans="1:14" ht="15" thickBot="1">
      <c r="A680" s="505" t="s">
        <v>1249</v>
      </c>
      <c r="B680" s="507"/>
      <c r="C680" s="509"/>
      <c r="D680" s="508"/>
      <c r="E680" s="508"/>
      <c r="F680" s="509"/>
      <c r="G680" s="509"/>
      <c r="H680" s="509"/>
      <c r="I680" s="509"/>
      <c r="J680" s="512"/>
      <c r="K680" s="509"/>
      <c r="L680" s="512"/>
      <c r="M680" s="509"/>
      <c r="N680" s="509"/>
    </row>
    <row r="681" spans="1:14">
      <c r="A681" s="1505" t="s">
        <v>1280</v>
      </c>
      <c r="B681" s="1506"/>
      <c r="C681" s="1506"/>
      <c r="D681" s="1506"/>
      <c r="E681" s="1506"/>
      <c r="F681" s="1506"/>
      <c r="G681" s="1506"/>
      <c r="H681" s="1506"/>
      <c r="I681" s="1506"/>
      <c r="J681" s="1506"/>
      <c r="K681" s="1506"/>
      <c r="L681" s="1506"/>
      <c r="M681" s="1506"/>
      <c r="N681" s="1507"/>
    </row>
    <row r="682" spans="1:14">
      <c r="A682" s="1494" t="s">
        <v>1251</v>
      </c>
      <c r="B682" s="1495"/>
      <c r="C682" s="1495"/>
      <c r="D682" s="1495"/>
      <c r="E682" s="1495"/>
      <c r="F682" s="1495"/>
      <c r="G682" s="1495"/>
      <c r="H682" s="1495"/>
      <c r="I682" s="1495"/>
      <c r="J682" s="1495"/>
      <c r="K682" s="1495"/>
      <c r="L682" s="1495"/>
      <c r="M682" s="1495"/>
      <c r="N682" s="1496"/>
    </row>
    <row r="683" spans="1:14">
      <c r="A683" s="1494" t="s">
        <v>2294</v>
      </c>
      <c r="B683" s="1495"/>
      <c r="C683" s="1495"/>
      <c r="D683" s="1495"/>
      <c r="E683" s="1495"/>
      <c r="F683" s="1495"/>
      <c r="G683" s="1495"/>
      <c r="H683" s="1495"/>
      <c r="I683" s="1495"/>
      <c r="J683" s="1495"/>
      <c r="K683" s="1495"/>
      <c r="L683" s="1495"/>
      <c r="M683" s="1495"/>
      <c r="N683" s="1496"/>
    </row>
    <row r="684" spans="1:14">
      <c r="A684" s="1494" t="s">
        <v>1308</v>
      </c>
      <c r="B684" s="1495"/>
      <c r="C684" s="1495"/>
      <c r="D684" s="1495"/>
      <c r="E684" s="1495"/>
      <c r="F684" s="1495"/>
      <c r="G684" s="1495"/>
      <c r="H684" s="1495"/>
      <c r="I684" s="1495"/>
      <c r="J684" s="1495"/>
      <c r="K684" s="1495"/>
      <c r="L684" s="1495"/>
      <c r="M684" s="1495"/>
      <c r="N684" s="1496"/>
    </row>
    <row r="685" spans="1:14" ht="15" thickBot="1">
      <c r="A685" s="1497"/>
      <c r="B685" s="1498"/>
      <c r="C685" s="1498"/>
      <c r="D685" s="1498"/>
      <c r="E685" s="1498"/>
      <c r="F685" s="1498"/>
      <c r="G685" s="1498"/>
      <c r="H685" s="1498"/>
      <c r="I685" s="1498"/>
      <c r="J685" s="1498"/>
      <c r="K685" s="1498"/>
      <c r="L685" s="1498"/>
      <c r="M685" s="1498"/>
      <c r="N685" s="1499"/>
    </row>
    <row r="695" spans="1:14">
      <c r="A695" s="467" t="s">
        <v>936</v>
      </c>
    </row>
    <row r="696" spans="1:14">
      <c r="A696" s="1520" t="s">
        <v>0</v>
      </c>
      <c r="B696" s="1520"/>
      <c r="C696" s="1520"/>
      <c r="D696" s="1520"/>
      <c r="E696" s="1520"/>
      <c r="F696" s="1520"/>
      <c r="G696" s="1520"/>
      <c r="H696" s="1520"/>
      <c r="I696" s="1520"/>
      <c r="J696" s="1520"/>
      <c r="K696" s="1520"/>
      <c r="L696" s="1520"/>
      <c r="M696" s="1520"/>
      <c r="N696" s="1520"/>
    </row>
    <row r="697" spans="1:14">
      <c r="A697" s="1521" t="s">
        <v>2295</v>
      </c>
      <c r="B697" s="1520"/>
      <c r="C697" s="1520"/>
      <c r="D697" s="1520"/>
      <c r="E697" s="1520"/>
      <c r="F697" s="1520"/>
      <c r="G697" s="1520"/>
      <c r="H697" s="1520"/>
      <c r="I697" s="1520"/>
      <c r="J697" s="1520"/>
      <c r="K697" s="1520"/>
      <c r="L697" s="1520"/>
      <c r="M697" s="1520"/>
      <c r="N697" s="1520"/>
    </row>
    <row r="698" spans="1:14" ht="15" thickBot="1">
      <c r="A698" s="467" t="s">
        <v>2296</v>
      </c>
    </row>
    <row r="699" spans="1:14" ht="15" thickBot="1">
      <c r="A699" s="1505" t="s">
        <v>938</v>
      </c>
      <c r="B699" s="1506"/>
      <c r="C699" s="1506"/>
      <c r="D699" s="1506"/>
      <c r="E699" s="1507"/>
      <c r="F699" s="1517" t="s">
        <v>939</v>
      </c>
      <c r="G699" s="1518"/>
      <c r="H699" s="1518"/>
      <c r="I699" s="1518"/>
      <c r="J699" s="1518"/>
      <c r="K699" s="1518"/>
      <c r="L699" s="1519"/>
      <c r="M699" s="1506"/>
      <c r="N699" s="1507"/>
    </row>
    <row r="700" spans="1:14" ht="15" thickBot="1">
      <c r="A700" s="1497" t="s">
        <v>2273</v>
      </c>
      <c r="B700" s="1498"/>
      <c r="C700" s="1498"/>
      <c r="D700" s="1498"/>
      <c r="E700" s="1499"/>
      <c r="F700" s="503" t="s">
        <v>7</v>
      </c>
      <c r="G700" s="1500" t="s">
        <v>8</v>
      </c>
      <c r="H700" s="1502"/>
      <c r="I700" s="1502"/>
      <c r="J700" s="1501"/>
      <c r="K700" s="1502"/>
      <c r="L700" s="1501"/>
      <c r="M700" s="1498"/>
      <c r="N700" s="1499"/>
    </row>
    <row r="701" spans="1:14" ht="15" thickBot="1">
      <c r="A701" s="1508" t="s">
        <v>10</v>
      </c>
      <c r="B701" s="1508" t="s">
        <v>940</v>
      </c>
      <c r="C701" s="1508" t="s">
        <v>12</v>
      </c>
      <c r="D701" s="1511" t="s">
        <v>941</v>
      </c>
      <c r="E701" s="1512"/>
      <c r="F701" s="1508" t="s">
        <v>14</v>
      </c>
      <c r="G701" s="1500" t="s">
        <v>116</v>
      </c>
      <c r="H701" s="1502"/>
      <c r="I701" s="1502"/>
      <c r="J701" s="1502"/>
      <c r="K701" s="1502"/>
      <c r="L701" s="1502"/>
      <c r="M701" s="1502"/>
      <c r="N701" s="1501"/>
    </row>
    <row r="702" spans="1:14" ht="15" thickBot="1">
      <c r="A702" s="1509"/>
      <c r="B702" s="1509"/>
      <c r="C702" s="1509"/>
      <c r="D702" s="1513"/>
      <c r="E702" s="1514"/>
      <c r="F702" s="1509"/>
      <c r="G702" s="1500" t="s">
        <v>942</v>
      </c>
      <c r="H702" s="1501"/>
      <c r="I702" s="1500" t="s">
        <v>943</v>
      </c>
      <c r="J702" s="1502"/>
      <c r="K702" s="1500" t="s">
        <v>944</v>
      </c>
      <c r="L702" s="1502"/>
      <c r="M702" s="1500" t="s">
        <v>945</v>
      </c>
      <c r="N702" s="1501"/>
    </row>
    <row r="703" spans="1:14" ht="15.75" customHeight="1" thickBot="1">
      <c r="A703" s="1510"/>
      <c r="B703" s="1510"/>
      <c r="C703" s="1510"/>
      <c r="D703" s="1515"/>
      <c r="E703" s="1516"/>
      <c r="F703" s="1510"/>
      <c r="G703" s="503" t="s">
        <v>22</v>
      </c>
      <c r="H703" s="503" t="s">
        <v>21</v>
      </c>
      <c r="I703" s="503" t="s">
        <v>22</v>
      </c>
      <c r="J703" s="504" t="s">
        <v>21</v>
      </c>
      <c r="K703" s="503" t="s">
        <v>22</v>
      </c>
      <c r="L703" s="504" t="s">
        <v>21</v>
      </c>
      <c r="M703" s="503" t="s">
        <v>22</v>
      </c>
      <c r="N703" s="503" t="s">
        <v>21</v>
      </c>
    </row>
    <row r="704" spans="1:14" ht="15" thickBot="1">
      <c r="A704" s="505"/>
      <c r="B704" s="525" t="s">
        <v>1454</v>
      </c>
      <c r="C704" s="522"/>
      <c r="D704" s="520">
        <v>6</v>
      </c>
      <c r="E704" s="522" t="s">
        <v>128</v>
      </c>
      <c r="F704" s="509"/>
      <c r="G704" s="509">
        <v>2</v>
      </c>
      <c r="H704" s="509"/>
      <c r="I704" s="509">
        <v>2</v>
      </c>
      <c r="J704" s="512"/>
      <c r="K704" s="509">
        <v>2</v>
      </c>
      <c r="L704" s="512"/>
      <c r="M704" s="509"/>
      <c r="N704" s="509"/>
    </row>
    <row r="705" spans="1:14" ht="15" thickBot="1">
      <c r="A705" s="505"/>
      <c r="B705" s="525" t="s">
        <v>1455</v>
      </c>
      <c r="C705" s="522"/>
      <c r="D705" s="520">
        <v>2</v>
      </c>
      <c r="E705" s="522" t="s">
        <v>36</v>
      </c>
      <c r="F705" s="509"/>
      <c r="G705" s="509">
        <v>1</v>
      </c>
      <c r="H705" s="509"/>
      <c r="I705" s="509">
        <v>1</v>
      </c>
      <c r="J705" s="512"/>
      <c r="K705" s="509"/>
      <c r="L705" s="512"/>
      <c r="M705" s="520"/>
      <c r="N705" s="520"/>
    </row>
    <row r="706" spans="1:14" ht="15" thickBot="1">
      <c r="A706" s="505"/>
      <c r="B706" s="525" t="s">
        <v>1456</v>
      </c>
      <c r="C706" s="522"/>
      <c r="D706" s="520">
        <v>30</v>
      </c>
      <c r="E706" s="522" t="s">
        <v>128</v>
      </c>
      <c r="F706" s="509"/>
      <c r="G706" s="509">
        <v>10</v>
      </c>
      <c r="H706" s="509"/>
      <c r="I706" s="509">
        <v>10</v>
      </c>
      <c r="J706" s="512"/>
      <c r="K706" s="509">
        <v>10</v>
      </c>
      <c r="L706" s="512"/>
      <c r="M706" s="509"/>
      <c r="N706" s="509"/>
    </row>
    <row r="707" spans="1:14" ht="15" thickBot="1">
      <c r="A707" s="505"/>
      <c r="B707" s="525" t="s">
        <v>1457</v>
      </c>
      <c r="C707" s="522"/>
      <c r="D707" s="520">
        <v>30</v>
      </c>
      <c r="E707" s="522" t="s">
        <v>128</v>
      </c>
      <c r="F707" s="509"/>
      <c r="G707" s="509">
        <v>10</v>
      </c>
      <c r="H707" s="509"/>
      <c r="I707" s="509">
        <v>10</v>
      </c>
      <c r="J707" s="512"/>
      <c r="K707" s="509">
        <v>10</v>
      </c>
      <c r="L707" s="512"/>
      <c r="M707" s="509"/>
      <c r="N707" s="509"/>
    </row>
    <row r="708" spans="1:14" ht="15" thickBot="1">
      <c r="A708" s="505"/>
      <c r="B708" s="525"/>
      <c r="C708" s="522"/>
      <c r="D708" s="520"/>
      <c r="E708" s="522"/>
      <c r="F708" s="509"/>
      <c r="G708" s="509"/>
      <c r="H708" s="509"/>
      <c r="I708" s="509"/>
      <c r="J708" s="512"/>
      <c r="K708" s="509"/>
      <c r="L708" s="512"/>
      <c r="M708" s="509"/>
      <c r="N708" s="509"/>
    </row>
    <row r="709" spans="1:14" ht="15" thickBot="1">
      <c r="A709" s="505" t="s">
        <v>1249</v>
      </c>
      <c r="B709" s="525"/>
      <c r="C709" s="522"/>
      <c r="D709" s="520"/>
      <c r="E709" s="522"/>
      <c r="F709" s="509"/>
      <c r="G709" s="509"/>
      <c r="H709" s="509"/>
      <c r="I709" s="509"/>
      <c r="J709" s="512"/>
      <c r="K709" s="509"/>
      <c r="L709" s="512"/>
      <c r="M709" s="509"/>
      <c r="N709" s="509"/>
    </row>
    <row r="710" spans="1:14" ht="15" thickBot="1">
      <c r="A710" s="505"/>
      <c r="B710" s="525"/>
      <c r="C710" s="522"/>
      <c r="D710" s="520"/>
      <c r="E710" s="522"/>
      <c r="F710" s="509"/>
      <c r="G710" s="509"/>
      <c r="H710" s="509"/>
      <c r="I710" s="509"/>
      <c r="J710" s="512"/>
      <c r="K710" s="509"/>
      <c r="L710" s="512"/>
      <c r="M710" s="509"/>
      <c r="N710" s="509"/>
    </row>
    <row r="711" spans="1:14" ht="15" thickBot="1">
      <c r="A711" s="505"/>
      <c r="B711" s="525"/>
      <c r="C711" s="522"/>
      <c r="D711" s="520"/>
      <c r="E711" s="522"/>
      <c r="F711" s="509"/>
      <c r="G711" s="509"/>
      <c r="H711" s="509"/>
      <c r="I711" s="509"/>
      <c r="J711" s="512"/>
      <c r="K711" s="509"/>
      <c r="L711" s="512"/>
      <c r="M711" s="509"/>
      <c r="N711" s="509"/>
    </row>
    <row r="712" spans="1:14" ht="15" thickBot="1">
      <c r="A712" s="505"/>
      <c r="B712" s="525"/>
      <c r="C712" s="522"/>
      <c r="D712" s="520"/>
      <c r="E712" s="522"/>
      <c r="F712" s="509"/>
      <c r="G712" s="509"/>
      <c r="H712" s="509"/>
      <c r="I712" s="509"/>
      <c r="J712" s="512"/>
      <c r="K712" s="509"/>
      <c r="L712" s="512"/>
      <c r="M712" s="509"/>
      <c r="N712" s="509"/>
    </row>
    <row r="713" spans="1:14" ht="15" thickBot="1">
      <c r="A713" s="505"/>
      <c r="B713" s="525"/>
      <c r="C713" s="522"/>
      <c r="D713" s="520"/>
      <c r="E713" s="522"/>
      <c r="F713" s="509"/>
      <c r="G713" s="509"/>
      <c r="H713" s="509"/>
      <c r="I713" s="509"/>
      <c r="J713" s="512"/>
      <c r="K713" s="509"/>
      <c r="L713" s="512"/>
      <c r="M713" s="509"/>
      <c r="N713" s="509"/>
    </row>
    <row r="714" spans="1:14" ht="15" thickBot="1">
      <c r="A714" s="505"/>
      <c r="B714" s="525"/>
      <c r="C714" s="522"/>
      <c r="D714" s="520"/>
      <c r="E714" s="522"/>
      <c r="F714" s="509"/>
      <c r="G714" s="509"/>
      <c r="H714" s="509"/>
      <c r="I714" s="509"/>
      <c r="J714" s="512"/>
      <c r="K714" s="509"/>
      <c r="L714" s="512"/>
      <c r="M714" s="509"/>
      <c r="N714" s="509"/>
    </row>
    <row r="715" spans="1:14" ht="15" thickBot="1">
      <c r="A715" s="505"/>
      <c r="B715" s="525"/>
      <c r="C715" s="522"/>
      <c r="D715" s="520"/>
      <c r="E715" s="522"/>
      <c r="F715" s="509"/>
      <c r="G715" s="509"/>
      <c r="H715" s="509"/>
      <c r="I715" s="509"/>
      <c r="J715" s="512"/>
      <c r="K715" s="509"/>
      <c r="L715" s="512"/>
      <c r="M715" s="509"/>
      <c r="N715" s="509"/>
    </row>
    <row r="716" spans="1:14" ht="15" thickBot="1">
      <c r="A716" s="505"/>
      <c r="B716" s="525"/>
      <c r="C716" s="522"/>
      <c r="D716" s="520"/>
      <c r="E716" s="522"/>
      <c r="F716" s="509"/>
      <c r="G716" s="509"/>
      <c r="H716" s="509"/>
      <c r="I716" s="509"/>
      <c r="J716" s="512"/>
      <c r="K716" s="509"/>
      <c r="L716" s="512"/>
      <c r="M716" s="509"/>
      <c r="N716" s="509"/>
    </row>
    <row r="717" spans="1:14" ht="15" thickBot="1">
      <c r="A717" s="505"/>
      <c r="B717" s="525"/>
      <c r="C717" s="522"/>
      <c r="D717" s="508"/>
      <c r="E717" s="508"/>
      <c r="F717" s="509"/>
      <c r="G717" s="509"/>
      <c r="H717" s="509"/>
      <c r="I717" s="509"/>
      <c r="J717" s="512"/>
      <c r="K717" s="509"/>
      <c r="L717" s="512"/>
      <c r="M717" s="509"/>
      <c r="N717" s="509"/>
    </row>
    <row r="718" spans="1:14" ht="15" thickBot="1">
      <c r="A718" s="505"/>
      <c r="B718" s="525"/>
      <c r="C718" s="522"/>
      <c r="D718" s="508"/>
      <c r="E718" s="508"/>
      <c r="F718" s="509"/>
      <c r="G718" s="509"/>
      <c r="H718" s="509"/>
      <c r="I718" s="509"/>
      <c r="J718" s="512"/>
      <c r="K718" s="509"/>
      <c r="L718" s="512"/>
      <c r="M718" s="509"/>
      <c r="N718" s="509"/>
    </row>
    <row r="719" spans="1:14" ht="15" thickBot="1">
      <c r="A719" s="505"/>
      <c r="B719" s="525"/>
      <c r="C719" s="522"/>
      <c r="D719" s="508"/>
      <c r="E719" s="508"/>
      <c r="F719" s="509"/>
      <c r="G719" s="509"/>
      <c r="H719" s="509"/>
      <c r="I719" s="509"/>
      <c r="J719" s="512"/>
      <c r="K719" s="509"/>
      <c r="L719" s="512"/>
      <c r="M719" s="509"/>
      <c r="N719" s="509"/>
    </row>
    <row r="720" spans="1:14" ht="15" thickBot="1">
      <c r="A720" s="505"/>
      <c r="B720" s="525"/>
      <c r="C720" s="522"/>
      <c r="D720" s="508"/>
      <c r="E720" s="508"/>
      <c r="F720" s="509"/>
      <c r="G720" s="509"/>
      <c r="H720" s="509"/>
      <c r="I720" s="509"/>
      <c r="J720" s="512"/>
      <c r="K720" s="509"/>
      <c r="L720" s="512"/>
      <c r="M720" s="509"/>
      <c r="N720" s="509"/>
    </row>
    <row r="721" spans="1:14" ht="15" thickBot="1">
      <c r="A721" s="505"/>
      <c r="B721" s="507"/>
      <c r="C721" s="509"/>
      <c r="D721" s="508"/>
      <c r="E721" s="508"/>
      <c r="F721" s="536"/>
      <c r="G721" s="509"/>
      <c r="H721" s="509"/>
      <c r="I721" s="509"/>
      <c r="J721" s="512"/>
      <c r="K721" s="509"/>
      <c r="L721" s="512"/>
      <c r="M721" s="509"/>
      <c r="N721" s="509"/>
    </row>
    <row r="722" spans="1:14" ht="15" thickBot="1">
      <c r="A722" s="505"/>
      <c r="B722" s="507"/>
      <c r="C722" s="509"/>
      <c r="D722" s="508"/>
      <c r="E722" s="508"/>
      <c r="F722" s="509"/>
      <c r="G722" s="509"/>
      <c r="H722" s="509"/>
      <c r="I722" s="509"/>
      <c r="J722" s="512"/>
      <c r="K722" s="509"/>
      <c r="L722" s="512"/>
      <c r="M722" s="509"/>
      <c r="N722" s="509"/>
    </row>
    <row r="723" spans="1:14" ht="15" thickBot="1">
      <c r="A723" s="505"/>
      <c r="B723" s="507"/>
      <c r="C723" s="509"/>
      <c r="D723" s="508"/>
      <c r="E723" s="508"/>
      <c r="F723" s="509"/>
      <c r="G723" s="509"/>
      <c r="H723" s="509"/>
      <c r="I723" s="509"/>
      <c r="J723" s="512"/>
      <c r="K723" s="509"/>
      <c r="L723" s="512"/>
      <c r="M723" s="509"/>
      <c r="N723" s="509"/>
    </row>
    <row r="724" spans="1:14" ht="15" thickBot="1">
      <c r="A724" s="505"/>
      <c r="B724" s="507"/>
      <c r="C724" s="509"/>
      <c r="D724" s="508"/>
      <c r="E724" s="508"/>
      <c r="F724" s="509"/>
      <c r="G724" s="509"/>
      <c r="H724" s="509"/>
      <c r="I724" s="509"/>
      <c r="J724" s="512"/>
      <c r="K724" s="509"/>
      <c r="L724" s="512"/>
      <c r="M724" s="509"/>
      <c r="N724" s="509"/>
    </row>
    <row r="725" spans="1:14" ht="15" thickBot="1">
      <c r="A725" s="505"/>
      <c r="B725" s="507"/>
      <c r="C725" s="509"/>
      <c r="D725" s="508"/>
      <c r="E725" s="508"/>
      <c r="F725" s="509"/>
      <c r="G725" s="509"/>
      <c r="H725" s="509"/>
      <c r="I725" s="509"/>
      <c r="J725" s="512"/>
      <c r="K725" s="509"/>
      <c r="L725" s="512"/>
      <c r="M725" s="509"/>
      <c r="N725" s="509"/>
    </row>
    <row r="726" spans="1:14" ht="16" thickBot="1">
      <c r="A726" s="1503" t="s">
        <v>1458</v>
      </c>
      <c r="B726" s="1504"/>
      <c r="C726" s="509"/>
      <c r="D726" s="509"/>
      <c r="E726" s="509"/>
      <c r="F726" s="514">
        <v>1783569</v>
      </c>
      <c r="G726" s="509"/>
      <c r="H726" s="509"/>
      <c r="I726" s="509"/>
      <c r="J726" s="512"/>
      <c r="K726" s="509"/>
      <c r="L726" s="512"/>
      <c r="M726" s="509"/>
      <c r="N726" s="509"/>
    </row>
    <row r="727" spans="1:14">
      <c r="A727" s="1505" t="s">
        <v>1280</v>
      </c>
      <c r="B727" s="1506"/>
      <c r="C727" s="1506"/>
      <c r="D727" s="1506"/>
      <c r="E727" s="1506"/>
      <c r="F727" s="1506"/>
      <c r="G727" s="1506"/>
      <c r="H727" s="1506"/>
      <c r="I727" s="1506"/>
      <c r="J727" s="1506"/>
      <c r="K727" s="1506"/>
      <c r="L727" s="1506"/>
      <c r="M727" s="1506"/>
      <c r="N727" s="1507"/>
    </row>
    <row r="728" spans="1:14">
      <c r="A728" s="1494" t="s">
        <v>1251</v>
      </c>
      <c r="B728" s="1495"/>
      <c r="C728" s="1495"/>
      <c r="D728" s="1495"/>
      <c r="E728" s="1495"/>
      <c r="F728" s="1495"/>
      <c r="G728" s="1495"/>
      <c r="H728" s="1495"/>
      <c r="I728" s="1495"/>
      <c r="J728" s="1495"/>
      <c r="K728" s="1495"/>
      <c r="L728" s="1495"/>
      <c r="M728" s="1495"/>
      <c r="N728" s="1496"/>
    </row>
    <row r="729" spans="1:14">
      <c r="A729" s="1494" t="s">
        <v>2297</v>
      </c>
      <c r="B729" s="1495"/>
      <c r="C729" s="1495"/>
      <c r="D729" s="1495"/>
      <c r="E729" s="1495"/>
      <c r="F729" s="1495"/>
      <c r="G729" s="1495"/>
      <c r="H729" s="1495"/>
      <c r="I729" s="1495"/>
      <c r="J729" s="1495"/>
      <c r="K729" s="1495"/>
      <c r="L729" s="1495"/>
      <c r="M729" s="1495"/>
      <c r="N729" s="1496"/>
    </row>
    <row r="730" spans="1:14">
      <c r="A730" s="1494" t="s">
        <v>1308</v>
      </c>
      <c r="B730" s="1495"/>
      <c r="C730" s="1495"/>
      <c r="D730" s="1495"/>
      <c r="E730" s="1495"/>
      <c r="F730" s="1495"/>
      <c r="G730" s="1495"/>
      <c r="H730" s="1495"/>
      <c r="I730" s="1495"/>
      <c r="J730" s="1495"/>
      <c r="K730" s="1495"/>
      <c r="L730" s="1495"/>
      <c r="M730" s="1495"/>
      <c r="N730" s="1496"/>
    </row>
    <row r="731" spans="1:14" ht="15" thickBot="1">
      <c r="A731" s="1497"/>
      <c r="B731" s="1498"/>
      <c r="C731" s="1498"/>
      <c r="D731" s="1498"/>
      <c r="E731" s="1498"/>
      <c r="F731" s="1498"/>
      <c r="G731" s="1498"/>
      <c r="H731" s="1498"/>
      <c r="I731" s="1498"/>
      <c r="J731" s="1498"/>
      <c r="K731" s="1498"/>
      <c r="L731" s="1498"/>
      <c r="M731" s="1498"/>
      <c r="N731" s="1499"/>
    </row>
  </sheetData>
  <mergeCells count="240">
    <mergeCell ref="A2:N2"/>
    <mergeCell ref="A3:N3"/>
    <mergeCell ref="A5:E5"/>
    <mergeCell ref="F5:L5"/>
    <mergeCell ref="M5:N5"/>
    <mergeCell ref="A6:E6"/>
    <mergeCell ref="G6:J6"/>
    <mergeCell ref="K6:L6"/>
    <mergeCell ref="M6:N6"/>
    <mergeCell ref="A288:N288"/>
    <mergeCell ref="F289:G289"/>
    <mergeCell ref="H289:K289"/>
    <mergeCell ref="H290:K290"/>
    <mergeCell ref="A303:E303"/>
    <mergeCell ref="F303:L303"/>
    <mergeCell ref="M303:N303"/>
    <mergeCell ref="A7:A9"/>
    <mergeCell ref="B7:B9"/>
    <mergeCell ref="C7:C9"/>
    <mergeCell ref="D7:E9"/>
    <mergeCell ref="F7:F9"/>
    <mergeCell ref="G7:N7"/>
    <mergeCell ref="G8:H8"/>
    <mergeCell ref="I8:J8"/>
    <mergeCell ref="K8:L8"/>
    <mergeCell ref="M8:N8"/>
    <mergeCell ref="A300:M300"/>
    <mergeCell ref="A301:N301"/>
    <mergeCell ref="A304:E304"/>
    <mergeCell ref="G304:J304"/>
    <mergeCell ref="K304:L304"/>
    <mergeCell ref="M304:N304"/>
    <mergeCell ref="A305:A307"/>
    <mergeCell ref="B305:B307"/>
    <mergeCell ref="C305:C307"/>
    <mergeCell ref="D305:E307"/>
    <mergeCell ref="F305:F307"/>
    <mergeCell ref="G305:N305"/>
    <mergeCell ref="A337:N337"/>
    <mergeCell ref="A338:N338"/>
    <mergeCell ref="A339:N339"/>
    <mergeCell ref="A356:E356"/>
    <mergeCell ref="F356:L356"/>
    <mergeCell ref="M356:N356"/>
    <mergeCell ref="G306:H306"/>
    <mergeCell ref="I306:J306"/>
    <mergeCell ref="K306:L306"/>
    <mergeCell ref="M306:N306"/>
    <mergeCell ref="A335:N335"/>
    <mergeCell ref="A336:N336"/>
    <mergeCell ref="A353:N353"/>
    <mergeCell ref="A354:N354"/>
    <mergeCell ref="A357:E357"/>
    <mergeCell ref="G357:J357"/>
    <mergeCell ref="K357:L357"/>
    <mergeCell ref="M357:N357"/>
    <mergeCell ref="A358:A360"/>
    <mergeCell ref="B358:B360"/>
    <mergeCell ref="C358:C360"/>
    <mergeCell ref="D358:E360"/>
    <mergeCell ref="F358:F360"/>
    <mergeCell ref="G358:N358"/>
    <mergeCell ref="A389:N389"/>
    <mergeCell ref="A390:N390"/>
    <mergeCell ref="A391:N391"/>
    <mergeCell ref="A405:E405"/>
    <mergeCell ref="F405:L405"/>
    <mergeCell ref="M405:N405"/>
    <mergeCell ref="G359:H359"/>
    <mergeCell ref="I359:J359"/>
    <mergeCell ref="K359:L359"/>
    <mergeCell ref="M359:N359"/>
    <mergeCell ref="A387:N387"/>
    <mergeCell ref="A388:N388"/>
    <mergeCell ref="A402:N402"/>
    <mergeCell ref="A403:N403"/>
    <mergeCell ref="A406:E406"/>
    <mergeCell ref="G406:J406"/>
    <mergeCell ref="K406:L406"/>
    <mergeCell ref="M406:N406"/>
    <mergeCell ref="A407:A409"/>
    <mergeCell ref="B407:B409"/>
    <mergeCell ref="C407:C409"/>
    <mergeCell ref="D407:E409"/>
    <mergeCell ref="F407:F409"/>
    <mergeCell ref="G407:N407"/>
    <mergeCell ref="A438:N438"/>
    <mergeCell ref="A439:N439"/>
    <mergeCell ref="A440:N440"/>
    <mergeCell ref="A453:E453"/>
    <mergeCell ref="F453:L453"/>
    <mergeCell ref="M453:N453"/>
    <mergeCell ref="G408:H408"/>
    <mergeCell ref="I408:J408"/>
    <mergeCell ref="K408:L408"/>
    <mergeCell ref="M408:N408"/>
    <mergeCell ref="A436:N436"/>
    <mergeCell ref="A437:N437"/>
    <mergeCell ref="A450:N450"/>
    <mergeCell ref="A451:N451"/>
    <mergeCell ref="A454:E454"/>
    <mergeCell ref="G454:J454"/>
    <mergeCell ref="K454:L454"/>
    <mergeCell ref="M454:N454"/>
    <mergeCell ref="A455:A458"/>
    <mergeCell ref="B455:B458"/>
    <mergeCell ref="C455:C458"/>
    <mergeCell ref="D455:E458"/>
    <mergeCell ref="F455:F458"/>
    <mergeCell ref="G455:N455"/>
    <mergeCell ref="A487:N487"/>
    <mergeCell ref="A488:N488"/>
    <mergeCell ref="A489:N489"/>
    <mergeCell ref="A503:E503"/>
    <mergeCell ref="F503:L503"/>
    <mergeCell ref="M503:N503"/>
    <mergeCell ref="G457:H457"/>
    <mergeCell ref="I457:J457"/>
    <mergeCell ref="K457:L457"/>
    <mergeCell ref="M457:N457"/>
    <mergeCell ref="A485:N485"/>
    <mergeCell ref="A486:N486"/>
    <mergeCell ref="A500:N500"/>
    <mergeCell ref="A501:N501"/>
    <mergeCell ref="A504:E504"/>
    <mergeCell ref="G504:J504"/>
    <mergeCell ref="K504:L504"/>
    <mergeCell ref="M504:N504"/>
    <mergeCell ref="A505:A507"/>
    <mergeCell ref="B505:B507"/>
    <mergeCell ref="C505:C507"/>
    <mergeCell ref="D505:E507"/>
    <mergeCell ref="F505:F507"/>
    <mergeCell ref="G505:N505"/>
    <mergeCell ref="A536:N536"/>
    <mergeCell ref="A537:N537"/>
    <mergeCell ref="A538:N538"/>
    <mergeCell ref="A552:E552"/>
    <mergeCell ref="F552:L552"/>
    <mergeCell ref="M552:N552"/>
    <mergeCell ref="G506:H506"/>
    <mergeCell ref="I506:J506"/>
    <mergeCell ref="K506:L506"/>
    <mergeCell ref="M506:N506"/>
    <mergeCell ref="A534:N534"/>
    <mergeCell ref="A535:N535"/>
    <mergeCell ref="A549:N549"/>
    <mergeCell ref="A550:N550"/>
    <mergeCell ref="A553:E553"/>
    <mergeCell ref="G553:J553"/>
    <mergeCell ref="K553:L553"/>
    <mergeCell ref="M553:N553"/>
    <mergeCell ref="A554:A556"/>
    <mergeCell ref="B554:B556"/>
    <mergeCell ref="C554:C556"/>
    <mergeCell ref="D554:E556"/>
    <mergeCell ref="F554:F556"/>
    <mergeCell ref="G554:N554"/>
    <mergeCell ref="A585:N585"/>
    <mergeCell ref="A586:N586"/>
    <mergeCell ref="A587:N587"/>
    <mergeCell ref="A601:E601"/>
    <mergeCell ref="F601:L601"/>
    <mergeCell ref="M601:N601"/>
    <mergeCell ref="G555:H555"/>
    <mergeCell ref="I555:J555"/>
    <mergeCell ref="K555:L555"/>
    <mergeCell ref="M555:N555"/>
    <mergeCell ref="A583:N583"/>
    <mergeCell ref="A584:N584"/>
    <mergeCell ref="A598:N598"/>
    <mergeCell ref="A599:N599"/>
    <mergeCell ref="A602:E602"/>
    <mergeCell ref="G602:J602"/>
    <mergeCell ref="K602:L602"/>
    <mergeCell ref="M602:N602"/>
    <mergeCell ref="A603:A605"/>
    <mergeCell ref="B603:B605"/>
    <mergeCell ref="C603:C605"/>
    <mergeCell ref="D603:E605"/>
    <mergeCell ref="F603:F605"/>
    <mergeCell ref="G603:N603"/>
    <mergeCell ref="A632:N632"/>
    <mergeCell ref="A633:N633"/>
    <mergeCell ref="A634:N634"/>
    <mergeCell ref="A650:E650"/>
    <mergeCell ref="F650:L650"/>
    <mergeCell ref="M650:N650"/>
    <mergeCell ref="G604:H604"/>
    <mergeCell ref="I604:J604"/>
    <mergeCell ref="K604:L604"/>
    <mergeCell ref="M604:N604"/>
    <mergeCell ref="A630:N630"/>
    <mergeCell ref="A631:N631"/>
    <mergeCell ref="A647:N647"/>
    <mergeCell ref="A648:N648"/>
    <mergeCell ref="A651:E651"/>
    <mergeCell ref="G651:J651"/>
    <mergeCell ref="K651:L651"/>
    <mergeCell ref="M651:N651"/>
    <mergeCell ref="A652:A654"/>
    <mergeCell ref="B652:B654"/>
    <mergeCell ref="C652:C654"/>
    <mergeCell ref="D652:E654"/>
    <mergeCell ref="F652:F654"/>
    <mergeCell ref="G652:N652"/>
    <mergeCell ref="A683:N683"/>
    <mergeCell ref="A684:N684"/>
    <mergeCell ref="A685:N685"/>
    <mergeCell ref="A699:E699"/>
    <mergeCell ref="F699:L699"/>
    <mergeCell ref="M699:N699"/>
    <mergeCell ref="G653:H653"/>
    <mergeCell ref="I653:J653"/>
    <mergeCell ref="K653:L653"/>
    <mergeCell ref="M653:N653"/>
    <mergeCell ref="A681:N681"/>
    <mergeCell ref="A682:N682"/>
    <mergeCell ref="A696:N696"/>
    <mergeCell ref="A697:N697"/>
    <mergeCell ref="A700:E700"/>
    <mergeCell ref="G700:J700"/>
    <mergeCell ref="K700:L700"/>
    <mergeCell ref="M700:N700"/>
    <mergeCell ref="A701:A703"/>
    <mergeCell ref="B701:B703"/>
    <mergeCell ref="C701:C703"/>
    <mergeCell ref="D701:E703"/>
    <mergeCell ref="F701:F703"/>
    <mergeCell ref="G701:N701"/>
    <mergeCell ref="A728:N728"/>
    <mergeCell ref="A729:N729"/>
    <mergeCell ref="A730:N730"/>
    <mergeCell ref="A731:N731"/>
    <mergeCell ref="G702:H702"/>
    <mergeCell ref="I702:J702"/>
    <mergeCell ref="K702:L702"/>
    <mergeCell ref="M702:N702"/>
    <mergeCell ref="A726:B726"/>
    <mergeCell ref="A727:N727"/>
  </mergeCells>
  <pageMargins left="0.25" right="0.25" top="0.75" bottom="0.75" header="0.3" footer="0.3"/>
  <pageSetup paperSize="5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9F5D-19EE-4232-98AD-67A66EDB9048}">
  <sheetPr>
    <tabColor rgb="FFFF0000"/>
  </sheetPr>
  <dimension ref="B1:P146"/>
  <sheetViews>
    <sheetView view="pageLayout" topLeftCell="A88" zoomScale="50" zoomScaleNormal="100" zoomScaleSheetLayoutView="96" zoomScalePageLayoutView="50" workbookViewId="0">
      <selection activeCell="C86" sqref="C86"/>
    </sheetView>
  </sheetViews>
  <sheetFormatPr defaultRowHeight="13"/>
  <cols>
    <col min="1" max="1" width="6.7265625" style="604" customWidth="1"/>
    <col min="2" max="2" width="10.7265625" style="602" customWidth="1"/>
    <col min="3" max="3" width="39" style="602" customWidth="1"/>
    <col min="4" max="4" width="13.81640625" style="603" customWidth="1"/>
    <col min="5" max="5" width="6.1796875" style="605" customWidth="1"/>
    <col min="6" max="6" width="6.453125" style="605" customWidth="1"/>
    <col min="7" max="7" width="17.7265625" style="602" customWidth="1"/>
    <col min="8" max="8" width="10.7265625" style="602" customWidth="1"/>
    <col min="9" max="9" width="15.7265625" style="602" customWidth="1"/>
    <col min="10" max="10" width="10.7265625" style="602" customWidth="1"/>
    <col min="11" max="11" width="15.7265625" style="602" customWidth="1"/>
    <col min="12" max="12" width="10.7265625" style="602" customWidth="1"/>
    <col min="13" max="13" width="15.7265625" style="602" customWidth="1"/>
    <col min="14" max="14" width="10.7265625" style="602" customWidth="1"/>
    <col min="15" max="15" width="15.7265625" style="602" customWidth="1"/>
    <col min="16" max="256" width="8.7265625" style="604"/>
    <col min="257" max="257" width="15.81640625" style="604" customWidth="1"/>
    <col min="258" max="258" width="10.7265625" style="604" customWidth="1"/>
    <col min="259" max="259" width="31.1796875" style="604" customWidth="1"/>
    <col min="260" max="260" width="13.81640625" style="604" customWidth="1"/>
    <col min="261" max="261" width="7.7265625" style="604" customWidth="1"/>
    <col min="262" max="262" width="6.453125" style="604" customWidth="1"/>
    <col min="263" max="263" width="17.7265625" style="604" customWidth="1"/>
    <col min="264" max="264" width="10.7265625" style="604" customWidth="1"/>
    <col min="265" max="265" width="15.7265625" style="604" customWidth="1"/>
    <col min="266" max="266" width="10.7265625" style="604" customWidth="1"/>
    <col min="267" max="267" width="15.7265625" style="604" customWidth="1"/>
    <col min="268" max="268" width="10.7265625" style="604" customWidth="1"/>
    <col min="269" max="269" width="15.7265625" style="604" customWidth="1"/>
    <col min="270" max="270" width="10.7265625" style="604" customWidth="1"/>
    <col min="271" max="271" width="15.7265625" style="604" customWidth="1"/>
    <col min="272" max="512" width="8.7265625" style="604"/>
    <col min="513" max="513" width="15.81640625" style="604" customWidth="1"/>
    <col min="514" max="514" width="10.7265625" style="604" customWidth="1"/>
    <col min="515" max="515" width="31.1796875" style="604" customWidth="1"/>
    <col min="516" max="516" width="13.81640625" style="604" customWidth="1"/>
    <col min="517" max="517" width="7.7265625" style="604" customWidth="1"/>
    <col min="518" max="518" width="6.453125" style="604" customWidth="1"/>
    <col min="519" max="519" width="17.7265625" style="604" customWidth="1"/>
    <col min="520" max="520" width="10.7265625" style="604" customWidth="1"/>
    <col min="521" max="521" width="15.7265625" style="604" customWidth="1"/>
    <col min="522" max="522" width="10.7265625" style="604" customWidth="1"/>
    <col min="523" max="523" width="15.7265625" style="604" customWidth="1"/>
    <col min="524" max="524" width="10.7265625" style="604" customWidth="1"/>
    <col min="525" max="525" width="15.7265625" style="604" customWidth="1"/>
    <col min="526" max="526" width="10.7265625" style="604" customWidth="1"/>
    <col min="527" max="527" width="15.7265625" style="604" customWidth="1"/>
    <col min="528" max="768" width="8.7265625" style="604"/>
    <col min="769" max="769" width="15.81640625" style="604" customWidth="1"/>
    <col min="770" max="770" width="10.7265625" style="604" customWidth="1"/>
    <col min="771" max="771" width="31.1796875" style="604" customWidth="1"/>
    <col min="772" max="772" width="13.81640625" style="604" customWidth="1"/>
    <col min="773" max="773" width="7.7265625" style="604" customWidth="1"/>
    <col min="774" max="774" width="6.453125" style="604" customWidth="1"/>
    <col min="775" max="775" width="17.7265625" style="604" customWidth="1"/>
    <col min="776" max="776" width="10.7265625" style="604" customWidth="1"/>
    <col min="777" max="777" width="15.7265625" style="604" customWidth="1"/>
    <col min="778" max="778" width="10.7265625" style="604" customWidth="1"/>
    <col min="779" max="779" width="15.7265625" style="604" customWidth="1"/>
    <col min="780" max="780" width="10.7265625" style="604" customWidth="1"/>
    <col min="781" max="781" width="15.7265625" style="604" customWidth="1"/>
    <col min="782" max="782" width="10.7265625" style="604" customWidth="1"/>
    <col min="783" max="783" width="15.7265625" style="604" customWidth="1"/>
    <col min="784" max="1024" width="8.7265625" style="604"/>
    <col min="1025" max="1025" width="15.81640625" style="604" customWidth="1"/>
    <col min="1026" max="1026" width="10.7265625" style="604" customWidth="1"/>
    <col min="1027" max="1027" width="31.1796875" style="604" customWidth="1"/>
    <col min="1028" max="1028" width="13.81640625" style="604" customWidth="1"/>
    <col min="1029" max="1029" width="7.7265625" style="604" customWidth="1"/>
    <col min="1030" max="1030" width="6.453125" style="604" customWidth="1"/>
    <col min="1031" max="1031" width="17.7265625" style="604" customWidth="1"/>
    <col min="1032" max="1032" width="10.7265625" style="604" customWidth="1"/>
    <col min="1033" max="1033" width="15.7265625" style="604" customWidth="1"/>
    <col min="1034" max="1034" width="10.7265625" style="604" customWidth="1"/>
    <col min="1035" max="1035" width="15.7265625" style="604" customWidth="1"/>
    <col min="1036" max="1036" width="10.7265625" style="604" customWidth="1"/>
    <col min="1037" max="1037" width="15.7265625" style="604" customWidth="1"/>
    <col min="1038" max="1038" width="10.7265625" style="604" customWidth="1"/>
    <col min="1039" max="1039" width="15.7265625" style="604" customWidth="1"/>
    <col min="1040" max="1280" width="8.7265625" style="604"/>
    <col min="1281" max="1281" width="15.81640625" style="604" customWidth="1"/>
    <col min="1282" max="1282" width="10.7265625" style="604" customWidth="1"/>
    <col min="1283" max="1283" width="31.1796875" style="604" customWidth="1"/>
    <col min="1284" max="1284" width="13.81640625" style="604" customWidth="1"/>
    <col min="1285" max="1285" width="7.7265625" style="604" customWidth="1"/>
    <col min="1286" max="1286" width="6.453125" style="604" customWidth="1"/>
    <col min="1287" max="1287" width="17.7265625" style="604" customWidth="1"/>
    <col min="1288" max="1288" width="10.7265625" style="604" customWidth="1"/>
    <col min="1289" max="1289" width="15.7265625" style="604" customWidth="1"/>
    <col min="1290" max="1290" width="10.7265625" style="604" customWidth="1"/>
    <col min="1291" max="1291" width="15.7265625" style="604" customWidth="1"/>
    <col min="1292" max="1292" width="10.7265625" style="604" customWidth="1"/>
    <col min="1293" max="1293" width="15.7265625" style="604" customWidth="1"/>
    <col min="1294" max="1294" width="10.7265625" style="604" customWidth="1"/>
    <col min="1295" max="1295" width="15.7265625" style="604" customWidth="1"/>
    <col min="1296" max="1536" width="8.7265625" style="604"/>
    <col min="1537" max="1537" width="15.81640625" style="604" customWidth="1"/>
    <col min="1538" max="1538" width="10.7265625" style="604" customWidth="1"/>
    <col min="1539" max="1539" width="31.1796875" style="604" customWidth="1"/>
    <col min="1540" max="1540" width="13.81640625" style="604" customWidth="1"/>
    <col min="1541" max="1541" width="7.7265625" style="604" customWidth="1"/>
    <col min="1542" max="1542" width="6.453125" style="604" customWidth="1"/>
    <col min="1543" max="1543" width="17.7265625" style="604" customWidth="1"/>
    <col min="1544" max="1544" width="10.7265625" style="604" customWidth="1"/>
    <col min="1545" max="1545" width="15.7265625" style="604" customWidth="1"/>
    <col min="1546" max="1546" width="10.7265625" style="604" customWidth="1"/>
    <col min="1547" max="1547" width="15.7265625" style="604" customWidth="1"/>
    <col min="1548" max="1548" width="10.7265625" style="604" customWidth="1"/>
    <col min="1549" max="1549" width="15.7265625" style="604" customWidth="1"/>
    <col min="1550" max="1550" width="10.7265625" style="604" customWidth="1"/>
    <col min="1551" max="1551" width="15.7265625" style="604" customWidth="1"/>
    <col min="1552" max="1792" width="8.7265625" style="604"/>
    <col min="1793" max="1793" width="15.81640625" style="604" customWidth="1"/>
    <col min="1794" max="1794" width="10.7265625" style="604" customWidth="1"/>
    <col min="1795" max="1795" width="31.1796875" style="604" customWidth="1"/>
    <col min="1796" max="1796" width="13.81640625" style="604" customWidth="1"/>
    <col min="1797" max="1797" width="7.7265625" style="604" customWidth="1"/>
    <col min="1798" max="1798" width="6.453125" style="604" customWidth="1"/>
    <col min="1799" max="1799" width="17.7265625" style="604" customWidth="1"/>
    <col min="1800" max="1800" width="10.7265625" style="604" customWidth="1"/>
    <col min="1801" max="1801" width="15.7265625" style="604" customWidth="1"/>
    <col min="1802" max="1802" width="10.7265625" style="604" customWidth="1"/>
    <col min="1803" max="1803" width="15.7265625" style="604" customWidth="1"/>
    <col min="1804" max="1804" width="10.7265625" style="604" customWidth="1"/>
    <col min="1805" max="1805" width="15.7265625" style="604" customWidth="1"/>
    <col min="1806" max="1806" width="10.7265625" style="604" customWidth="1"/>
    <col min="1807" max="1807" width="15.7265625" style="604" customWidth="1"/>
    <col min="1808" max="2048" width="8.7265625" style="604"/>
    <col min="2049" max="2049" width="15.81640625" style="604" customWidth="1"/>
    <col min="2050" max="2050" width="10.7265625" style="604" customWidth="1"/>
    <col min="2051" max="2051" width="31.1796875" style="604" customWidth="1"/>
    <col min="2052" max="2052" width="13.81640625" style="604" customWidth="1"/>
    <col min="2053" max="2053" width="7.7265625" style="604" customWidth="1"/>
    <col min="2054" max="2054" width="6.453125" style="604" customWidth="1"/>
    <col min="2055" max="2055" width="17.7265625" style="604" customWidth="1"/>
    <col min="2056" max="2056" width="10.7265625" style="604" customWidth="1"/>
    <col min="2057" max="2057" width="15.7265625" style="604" customWidth="1"/>
    <col min="2058" max="2058" width="10.7265625" style="604" customWidth="1"/>
    <col min="2059" max="2059" width="15.7265625" style="604" customWidth="1"/>
    <col min="2060" max="2060" width="10.7265625" style="604" customWidth="1"/>
    <col min="2061" max="2061" width="15.7265625" style="604" customWidth="1"/>
    <col min="2062" max="2062" width="10.7265625" style="604" customWidth="1"/>
    <col min="2063" max="2063" width="15.7265625" style="604" customWidth="1"/>
    <col min="2064" max="2304" width="8.7265625" style="604"/>
    <col min="2305" max="2305" width="15.81640625" style="604" customWidth="1"/>
    <col min="2306" max="2306" width="10.7265625" style="604" customWidth="1"/>
    <col min="2307" max="2307" width="31.1796875" style="604" customWidth="1"/>
    <col min="2308" max="2308" width="13.81640625" style="604" customWidth="1"/>
    <col min="2309" max="2309" width="7.7265625" style="604" customWidth="1"/>
    <col min="2310" max="2310" width="6.453125" style="604" customWidth="1"/>
    <col min="2311" max="2311" width="17.7265625" style="604" customWidth="1"/>
    <col min="2312" max="2312" width="10.7265625" style="604" customWidth="1"/>
    <col min="2313" max="2313" width="15.7265625" style="604" customWidth="1"/>
    <col min="2314" max="2314" width="10.7265625" style="604" customWidth="1"/>
    <col min="2315" max="2315" width="15.7265625" style="604" customWidth="1"/>
    <col min="2316" max="2316" width="10.7265625" style="604" customWidth="1"/>
    <col min="2317" max="2317" width="15.7265625" style="604" customWidth="1"/>
    <col min="2318" max="2318" width="10.7265625" style="604" customWidth="1"/>
    <col min="2319" max="2319" width="15.7265625" style="604" customWidth="1"/>
    <col min="2320" max="2560" width="8.7265625" style="604"/>
    <col min="2561" max="2561" width="15.81640625" style="604" customWidth="1"/>
    <col min="2562" max="2562" width="10.7265625" style="604" customWidth="1"/>
    <col min="2563" max="2563" width="31.1796875" style="604" customWidth="1"/>
    <col min="2564" max="2564" width="13.81640625" style="604" customWidth="1"/>
    <col min="2565" max="2565" width="7.7265625" style="604" customWidth="1"/>
    <col min="2566" max="2566" width="6.453125" style="604" customWidth="1"/>
    <col min="2567" max="2567" width="17.7265625" style="604" customWidth="1"/>
    <col min="2568" max="2568" width="10.7265625" style="604" customWidth="1"/>
    <col min="2569" max="2569" width="15.7265625" style="604" customWidth="1"/>
    <col min="2570" max="2570" width="10.7265625" style="604" customWidth="1"/>
    <col min="2571" max="2571" width="15.7265625" style="604" customWidth="1"/>
    <col min="2572" max="2572" width="10.7265625" style="604" customWidth="1"/>
    <col min="2573" max="2573" width="15.7265625" style="604" customWidth="1"/>
    <col min="2574" max="2574" width="10.7265625" style="604" customWidth="1"/>
    <col min="2575" max="2575" width="15.7265625" style="604" customWidth="1"/>
    <col min="2576" max="2816" width="8.7265625" style="604"/>
    <col min="2817" max="2817" width="15.81640625" style="604" customWidth="1"/>
    <col min="2818" max="2818" width="10.7265625" style="604" customWidth="1"/>
    <col min="2819" max="2819" width="31.1796875" style="604" customWidth="1"/>
    <col min="2820" max="2820" width="13.81640625" style="604" customWidth="1"/>
    <col min="2821" max="2821" width="7.7265625" style="604" customWidth="1"/>
    <col min="2822" max="2822" width="6.453125" style="604" customWidth="1"/>
    <col min="2823" max="2823" width="17.7265625" style="604" customWidth="1"/>
    <col min="2824" max="2824" width="10.7265625" style="604" customWidth="1"/>
    <col min="2825" max="2825" width="15.7265625" style="604" customWidth="1"/>
    <col min="2826" max="2826" width="10.7265625" style="604" customWidth="1"/>
    <col min="2827" max="2827" width="15.7265625" style="604" customWidth="1"/>
    <col min="2828" max="2828" width="10.7265625" style="604" customWidth="1"/>
    <col min="2829" max="2829" width="15.7265625" style="604" customWidth="1"/>
    <col min="2830" max="2830" width="10.7265625" style="604" customWidth="1"/>
    <col min="2831" max="2831" width="15.7265625" style="604" customWidth="1"/>
    <col min="2832" max="3072" width="8.7265625" style="604"/>
    <col min="3073" max="3073" width="15.81640625" style="604" customWidth="1"/>
    <col min="3074" max="3074" width="10.7265625" style="604" customWidth="1"/>
    <col min="3075" max="3075" width="31.1796875" style="604" customWidth="1"/>
    <col min="3076" max="3076" width="13.81640625" style="604" customWidth="1"/>
    <col min="3077" max="3077" width="7.7265625" style="604" customWidth="1"/>
    <col min="3078" max="3078" width="6.453125" style="604" customWidth="1"/>
    <col min="3079" max="3079" width="17.7265625" style="604" customWidth="1"/>
    <col min="3080" max="3080" width="10.7265625" style="604" customWidth="1"/>
    <col min="3081" max="3081" width="15.7265625" style="604" customWidth="1"/>
    <col min="3082" max="3082" width="10.7265625" style="604" customWidth="1"/>
    <col min="3083" max="3083" width="15.7265625" style="604" customWidth="1"/>
    <col min="3084" max="3084" width="10.7265625" style="604" customWidth="1"/>
    <col min="3085" max="3085" width="15.7265625" style="604" customWidth="1"/>
    <col min="3086" max="3086" width="10.7265625" style="604" customWidth="1"/>
    <col min="3087" max="3087" width="15.7265625" style="604" customWidth="1"/>
    <col min="3088" max="3328" width="8.7265625" style="604"/>
    <col min="3329" max="3329" width="15.81640625" style="604" customWidth="1"/>
    <col min="3330" max="3330" width="10.7265625" style="604" customWidth="1"/>
    <col min="3331" max="3331" width="31.1796875" style="604" customWidth="1"/>
    <col min="3332" max="3332" width="13.81640625" style="604" customWidth="1"/>
    <col min="3333" max="3333" width="7.7265625" style="604" customWidth="1"/>
    <col min="3334" max="3334" width="6.453125" style="604" customWidth="1"/>
    <col min="3335" max="3335" width="17.7265625" style="604" customWidth="1"/>
    <col min="3336" max="3336" width="10.7265625" style="604" customWidth="1"/>
    <col min="3337" max="3337" width="15.7265625" style="604" customWidth="1"/>
    <col min="3338" max="3338" width="10.7265625" style="604" customWidth="1"/>
    <col min="3339" max="3339" width="15.7265625" style="604" customWidth="1"/>
    <col min="3340" max="3340" width="10.7265625" style="604" customWidth="1"/>
    <col min="3341" max="3341" width="15.7265625" style="604" customWidth="1"/>
    <col min="3342" max="3342" width="10.7265625" style="604" customWidth="1"/>
    <col min="3343" max="3343" width="15.7265625" style="604" customWidth="1"/>
    <col min="3344" max="3584" width="8.7265625" style="604"/>
    <col min="3585" max="3585" width="15.81640625" style="604" customWidth="1"/>
    <col min="3586" max="3586" width="10.7265625" style="604" customWidth="1"/>
    <col min="3587" max="3587" width="31.1796875" style="604" customWidth="1"/>
    <col min="3588" max="3588" width="13.81640625" style="604" customWidth="1"/>
    <col min="3589" max="3589" width="7.7265625" style="604" customWidth="1"/>
    <col min="3590" max="3590" width="6.453125" style="604" customWidth="1"/>
    <col min="3591" max="3591" width="17.7265625" style="604" customWidth="1"/>
    <col min="3592" max="3592" width="10.7265625" style="604" customWidth="1"/>
    <col min="3593" max="3593" width="15.7265625" style="604" customWidth="1"/>
    <col min="3594" max="3594" width="10.7265625" style="604" customWidth="1"/>
    <col min="3595" max="3595" width="15.7265625" style="604" customWidth="1"/>
    <col min="3596" max="3596" width="10.7265625" style="604" customWidth="1"/>
    <col min="3597" max="3597" width="15.7265625" style="604" customWidth="1"/>
    <col min="3598" max="3598" width="10.7265625" style="604" customWidth="1"/>
    <col min="3599" max="3599" width="15.7265625" style="604" customWidth="1"/>
    <col min="3600" max="3840" width="8.7265625" style="604"/>
    <col min="3841" max="3841" width="15.81640625" style="604" customWidth="1"/>
    <col min="3842" max="3842" width="10.7265625" style="604" customWidth="1"/>
    <col min="3843" max="3843" width="31.1796875" style="604" customWidth="1"/>
    <col min="3844" max="3844" width="13.81640625" style="604" customWidth="1"/>
    <col min="3845" max="3845" width="7.7265625" style="604" customWidth="1"/>
    <col min="3846" max="3846" width="6.453125" style="604" customWidth="1"/>
    <col min="3847" max="3847" width="17.7265625" style="604" customWidth="1"/>
    <col min="3848" max="3848" width="10.7265625" style="604" customWidth="1"/>
    <col min="3849" max="3849" width="15.7265625" style="604" customWidth="1"/>
    <col min="3850" max="3850" width="10.7265625" style="604" customWidth="1"/>
    <col min="3851" max="3851" width="15.7265625" style="604" customWidth="1"/>
    <col min="3852" max="3852" width="10.7265625" style="604" customWidth="1"/>
    <col min="3853" max="3853" width="15.7265625" style="604" customWidth="1"/>
    <col min="3854" max="3854" width="10.7265625" style="604" customWidth="1"/>
    <col min="3855" max="3855" width="15.7265625" style="604" customWidth="1"/>
    <col min="3856" max="4096" width="8.7265625" style="604"/>
    <col min="4097" max="4097" width="15.81640625" style="604" customWidth="1"/>
    <col min="4098" max="4098" width="10.7265625" style="604" customWidth="1"/>
    <col min="4099" max="4099" width="31.1796875" style="604" customWidth="1"/>
    <col min="4100" max="4100" width="13.81640625" style="604" customWidth="1"/>
    <col min="4101" max="4101" width="7.7265625" style="604" customWidth="1"/>
    <col min="4102" max="4102" width="6.453125" style="604" customWidth="1"/>
    <col min="4103" max="4103" width="17.7265625" style="604" customWidth="1"/>
    <col min="4104" max="4104" width="10.7265625" style="604" customWidth="1"/>
    <col min="4105" max="4105" width="15.7265625" style="604" customWidth="1"/>
    <col min="4106" max="4106" width="10.7265625" style="604" customWidth="1"/>
    <col min="4107" max="4107" width="15.7265625" style="604" customWidth="1"/>
    <col min="4108" max="4108" width="10.7265625" style="604" customWidth="1"/>
    <col min="4109" max="4109" width="15.7265625" style="604" customWidth="1"/>
    <col min="4110" max="4110" width="10.7265625" style="604" customWidth="1"/>
    <col min="4111" max="4111" width="15.7265625" style="604" customWidth="1"/>
    <col min="4112" max="4352" width="8.7265625" style="604"/>
    <col min="4353" max="4353" width="15.81640625" style="604" customWidth="1"/>
    <col min="4354" max="4354" width="10.7265625" style="604" customWidth="1"/>
    <col min="4355" max="4355" width="31.1796875" style="604" customWidth="1"/>
    <col min="4356" max="4356" width="13.81640625" style="604" customWidth="1"/>
    <col min="4357" max="4357" width="7.7265625" style="604" customWidth="1"/>
    <col min="4358" max="4358" width="6.453125" style="604" customWidth="1"/>
    <col min="4359" max="4359" width="17.7265625" style="604" customWidth="1"/>
    <col min="4360" max="4360" width="10.7265625" style="604" customWidth="1"/>
    <col min="4361" max="4361" width="15.7265625" style="604" customWidth="1"/>
    <col min="4362" max="4362" width="10.7265625" style="604" customWidth="1"/>
    <col min="4363" max="4363" width="15.7265625" style="604" customWidth="1"/>
    <col min="4364" max="4364" width="10.7265625" style="604" customWidth="1"/>
    <col min="4365" max="4365" width="15.7265625" style="604" customWidth="1"/>
    <col min="4366" max="4366" width="10.7265625" style="604" customWidth="1"/>
    <col min="4367" max="4367" width="15.7265625" style="604" customWidth="1"/>
    <col min="4368" max="4608" width="8.7265625" style="604"/>
    <col min="4609" max="4609" width="15.81640625" style="604" customWidth="1"/>
    <col min="4610" max="4610" width="10.7265625" style="604" customWidth="1"/>
    <col min="4611" max="4611" width="31.1796875" style="604" customWidth="1"/>
    <col min="4612" max="4612" width="13.81640625" style="604" customWidth="1"/>
    <col min="4613" max="4613" width="7.7265625" style="604" customWidth="1"/>
    <col min="4614" max="4614" width="6.453125" style="604" customWidth="1"/>
    <col min="4615" max="4615" width="17.7265625" style="604" customWidth="1"/>
    <col min="4616" max="4616" width="10.7265625" style="604" customWidth="1"/>
    <col min="4617" max="4617" width="15.7265625" style="604" customWidth="1"/>
    <col min="4618" max="4618" width="10.7265625" style="604" customWidth="1"/>
    <col min="4619" max="4619" width="15.7265625" style="604" customWidth="1"/>
    <col min="4620" max="4620" width="10.7265625" style="604" customWidth="1"/>
    <col min="4621" max="4621" width="15.7265625" style="604" customWidth="1"/>
    <col min="4622" max="4622" width="10.7265625" style="604" customWidth="1"/>
    <col min="4623" max="4623" width="15.7265625" style="604" customWidth="1"/>
    <col min="4624" max="4864" width="8.7265625" style="604"/>
    <col min="4865" max="4865" width="15.81640625" style="604" customWidth="1"/>
    <col min="4866" max="4866" width="10.7265625" style="604" customWidth="1"/>
    <col min="4867" max="4867" width="31.1796875" style="604" customWidth="1"/>
    <col min="4868" max="4868" width="13.81640625" style="604" customWidth="1"/>
    <col min="4869" max="4869" width="7.7265625" style="604" customWidth="1"/>
    <col min="4870" max="4870" width="6.453125" style="604" customWidth="1"/>
    <col min="4871" max="4871" width="17.7265625" style="604" customWidth="1"/>
    <col min="4872" max="4872" width="10.7265625" style="604" customWidth="1"/>
    <col min="4873" max="4873" width="15.7265625" style="604" customWidth="1"/>
    <col min="4874" max="4874" width="10.7265625" style="604" customWidth="1"/>
    <col min="4875" max="4875" width="15.7265625" style="604" customWidth="1"/>
    <col min="4876" max="4876" width="10.7265625" style="604" customWidth="1"/>
    <col min="4877" max="4877" width="15.7265625" style="604" customWidth="1"/>
    <col min="4878" max="4878" width="10.7265625" style="604" customWidth="1"/>
    <col min="4879" max="4879" width="15.7265625" style="604" customWidth="1"/>
    <col min="4880" max="5120" width="8.7265625" style="604"/>
    <col min="5121" max="5121" width="15.81640625" style="604" customWidth="1"/>
    <col min="5122" max="5122" width="10.7265625" style="604" customWidth="1"/>
    <col min="5123" max="5123" width="31.1796875" style="604" customWidth="1"/>
    <col min="5124" max="5124" width="13.81640625" style="604" customWidth="1"/>
    <col min="5125" max="5125" width="7.7265625" style="604" customWidth="1"/>
    <col min="5126" max="5126" width="6.453125" style="604" customWidth="1"/>
    <col min="5127" max="5127" width="17.7265625" style="604" customWidth="1"/>
    <col min="5128" max="5128" width="10.7265625" style="604" customWidth="1"/>
    <col min="5129" max="5129" width="15.7265625" style="604" customWidth="1"/>
    <col min="5130" max="5130" width="10.7265625" style="604" customWidth="1"/>
    <col min="5131" max="5131" width="15.7265625" style="604" customWidth="1"/>
    <col min="5132" max="5132" width="10.7265625" style="604" customWidth="1"/>
    <col min="5133" max="5133" width="15.7265625" style="604" customWidth="1"/>
    <col min="5134" max="5134" width="10.7265625" style="604" customWidth="1"/>
    <col min="5135" max="5135" width="15.7265625" style="604" customWidth="1"/>
    <col min="5136" max="5376" width="8.7265625" style="604"/>
    <col min="5377" max="5377" width="15.81640625" style="604" customWidth="1"/>
    <col min="5378" max="5378" width="10.7265625" style="604" customWidth="1"/>
    <col min="5379" max="5379" width="31.1796875" style="604" customWidth="1"/>
    <col min="5380" max="5380" width="13.81640625" style="604" customWidth="1"/>
    <col min="5381" max="5381" width="7.7265625" style="604" customWidth="1"/>
    <col min="5382" max="5382" width="6.453125" style="604" customWidth="1"/>
    <col min="5383" max="5383" width="17.7265625" style="604" customWidth="1"/>
    <col min="5384" max="5384" width="10.7265625" style="604" customWidth="1"/>
    <col min="5385" max="5385" width="15.7265625" style="604" customWidth="1"/>
    <col min="5386" max="5386" width="10.7265625" style="604" customWidth="1"/>
    <col min="5387" max="5387" width="15.7265625" style="604" customWidth="1"/>
    <col min="5388" max="5388" width="10.7265625" style="604" customWidth="1"/>
    <col min="5389" max="5389" width="15.7265625" style="604" customWidth="1"/>
    <col min="5390" max="5390" width="10.7265625" style="604" customWidth="1"/>
    <col min="5391" max="5391" width="15.7265625" style="604" customWidth="1"/>
    <col min="5392" max="5632" width="8.7265625" style="604"/>
    <col min="5633" max="5633" width="15.81640625" style="604" customWidth="1"/>
    <col min="5634" max="5634" width="10.7265625" style="604" customWidth="1"/>
    <col min="5635" max="5635" width="31.1796875" style="604" customWidth="1"/>
    <col min="5636" max="5636" width="13.81640625" style="604" customWidth="1"/>
    <col min="5637" max="5637" width="7.7265625" style="604" customWidth="1"/>
    <col min="5638" max="5638" width="6.453125" style="604" customWidth="1"/>
    <col min="5639" max="5639" width="17.7265625" style="604" customWidth="1"/>
    <col min="5640" max="5640" width="10.7265625" style="604" customWidth="1"/>
    <col min="5641" max="5641" width="15.7265625" style="604" customWidth="1"/>
    <col min="5642" max="5642" width="10.7265625" style="604" customWidth="1"/>
    <col min="5643" max="5643" width="15.7265625" style="604" customWidth="1"/>
    <col min="5644" max="5644" width="10.7265625" style="604" customWidth="1"/>
    <col min="5645" max="5645" width="15.7265625" style="604" customWidth="1"/>
    <col min="5646" max="5646" width="10.7265625" style="604" customWidth="1"/>
    <col min="5647" max="5647" width="15.7265625" style="604" customWidth="1"/>
    <col min="5648" max="5888" width="8.7265625" style="604"/>
    <col min="5889" max="5889" width="15.81640625" style="604" customWidth="1"/>
    <col min="5890" max="5890" width="10.7265625" style="604" customWidth="1"/>
    <col min="5891" max="5891" width="31.1796875" style="604" customWidth="1"/>
    <col min="5892" max="5892" width="13.81640625" style="604" customWidth="1"/>
    <col min="5893" max="5893" width="7.7265625" style="604" customWidth="1"/>
    <col min="5894" max="5894" width="6.453125" style="604" customWidth="1"/>
    <col min="5895" max="5895" width="17.7265625" style="604" customWidth="1"/>
    <col min="5896" max="5896" width="10.7265625" style="604" customWidth="1"/>
    <col min="5897" max="5897" width="15.7265625" style="604" customWidth="1"/>
    <col min="5898" max="5898" width="10.7265625" style="604" customWidth="1"/>
    <col min="5899" max="5899" width="15.7265625" style="604" customWidth="1"/>
    <col min="5900" max="5900" width="10.7265625" style="604" customWidth="1"/>
    <col min="5901" max="5901" width="15.7265625" style="604" customWidth="1"/>
    <col min="5902" max="5902" width="10.7265625" style="604" customWidth="1"/>
    <col min="5903" max="5903" width="15.7265625" style="604" customWidth="1"/>
    <col min="5904" max="6144" width="8.7265625" style="604"/>
    <col min="6145" max="6145" width="15.81640625" style="604" customWidth="1"/>
    <col min="6146" max="6146" width="10.7265625" style="604" customWidth="1"/>
    <col min="6147" max="6147" width="31.1796875" style="604" customWidth="1"/>
    <col min="6148" max="6148" width="13.81640625" style="604" customWidth="1"/>
    <col min="6149" max="6149" width="7.7265625" style="604" customWidth="1"/>
    <col min="6150" max="6150" width="6.453125" style="604" customWidth="1"/>
    <col min="6151" max="6151" width="17.7265625" style="604" customWidth="1"/>
    <col min="6152" max="6152" width="10.7265625" style="604" customWidth="1"/>
    <col min="6153" max="6153" width="15.7265625" style="604" customWidth="1"/>
    <col min="6154" max="6154" width="10.7265625" style="604" customWidth="1"/>
    <col min="6155" max="6155" width="15.7265625" style="604" customWidth="1"/>
    <col min="6156" max="6156" width="10.7265625" style="604" customWidth="1"/>
    <col min="6157" max="6157" width="15.7265625" style="604" customWidth="1"/>
    <col min="6158" max="6158" width="10.7265625" style="604" customWidth="1"/>
    <col min="6159" max="6159" width="15.7265625" style="604" customWidth="1"/>
    <col min="6160" max="6400" width="8.7265625" style="604"/>
    <col min="6401" max="6401" width="15.81640625" style="604" customWidth="1"/>
    <col min="6402" max="6402" width="10.7265625" style="604" customWidth="1"/>
    <col min="6403" max="6403" width="31.1796875" style="604" customWidth="1"/>
    <col min="6404" max="6404" width="13.81640625" style="604" customWidth="1"/>
    <col min="6405" max="6405" width="7.7265625" style="604" customWidth="1"/>
    <col min="6406" max="6406" width="6.453125" style="604" customWidth="1"/>
    <col min="6407" max="6407" width="17.7265625" style="604" customWidth="1"/>
    <col min="6408" max="6408" width="10.7265625" style="604" customWidth="1"/>
    <col min="6409" max="6409" width="15.7265625" style="604" customWidth="1"/>
    <col min="6410" max="6410" width="10.7265625" style="604" customWidth="1"/>
    <col min="6411" max="6411" width="15.7265625" style="604" customWidth="1"/>
    <col min="6412" max="6412" width="10.7265625" style="604" customWidth="1"/>
    <col min="6413" max="6413" width="15.7265625" style="604" customWidth="1"/>
    <col min="6414" max="6414" width="10.7265625" style="604" customWidth="1"/>
    <col min="6415" max="6415" width="15.7265625" style="604" customWidth="1"/>
    <col min="6416" max="6656" width="8.7265625" style="604"/>
    <col min="6657" max="6657" width="15.81640625" style="604" customWidth="1"/>
    <col min="6658" max="6658" width="10.7265625" style="604" customWidth="1"/>
    <col min="6659" max="6659" width="31.1796875" style="604" customWidth="1"/>
    <col min="6660" max="6660" width="13.81640625" style="604" customWidth="1"/>
    <col min="6661" max="6661" width="7.7265625" style="604" customWidth="1"/>
    <col min="6662" max="6662" width="6.453125" style="604" customWidth="1"/>
    <col min="6663" max="6663" width="17.7265625" style="604" customWidth="1"/>
    <col min="6664" max="6664" width="10.7265625" style="604" customWidth="1"/>
    <col min="6665" max="6665" width="15.7265625" style="604" customWidth="1"/>
    <col min="6666" max="6666" width="10.7265625" style="604" customWidth="1"/>
    <col min="6667" max="6667" width="15.7265625" style="604" customWidth="1"/>
    <col min="6668" max="6668" width="10.7265625" style="604" customWidth="1"/>
    <col min="6669" max="6669" width="15.7265625" style="604" customWidth="1"/>
    <col min="6670" max="6670" width="10.7265625" style="604" customWidth="1"/>
    <col min="6671" max="6671" width="15.7265625" style="604" customWidth="1"/>
    <col min="6672" max="6912" width="8.7265625" style="604"/>
    <col min="6913" max="6913" width="15.81640625" style="604" customWidth="1"/>
    <col min="6914" max="6914" width="10.7265625" style="604" customWidth="1"/>
    <col min="6915" max="6915" width="31.1796875" style="604" customWidth="1"/>
    <col min="6916" max="6916" width="13.81640625" style="604" customWidth="1"/>
    <col min="6917" max="6917" width="7.7265625" style="604" customWidth="1"/>
    <col min="6918" max="6918" width="6.453125" style="604" customWidth="1"/>
    <col min="6919" max="6919" width="17.7265625" style="604" customWidth="1"/>
    <col min="6920" max="6920" width="10.7265625" style="604" customWidth="1"/>
    <col min="6921" max="6921" width="15.7265625" style="604" customWidth="1"/>
    <col min="6922" max="6922" width="10.7265625" style="604" customWidth="1"/>
    <col min="6923" max="6923" width="15.7265625" style="604" customWidth="1"/>
    <col min="6924" max="6924" width="10.7265625" style="604" customWidth="1"/>
    <col min="6925" max="6925" width="15.7265625" style="604" customWidth="1"/>
    <col min="6926" max="6926" width="10.7265625" style="604" customWidth="1"/>
    <col min="6927" max="6927" width="15.7265625" style="604" customWidth="1"/>
    <col min="6928" max="7168" width="8.7265625" style="604"/>
    <col min="7169" max="7169" width="15.81640625" style="604" customWidth="1"/>
    <col min="7170" max="7170" width="10.7265625" style="604" customWidth="1"/>
    <col min="7171" max="7171" width="31.1796875" style="604" customWidth="1"/>
    <col min="7172" max="7172" width="13.81640625" style="604" customWidth="1"/>
    <col min="7173" max="7173" width="7.7265625" style="604" customWidth="1"/>
    <col min="7174" max="7174" width="6.453125" style="604" customWidth="1"/>
    <col min="7175" max="7175" width="17.7265625" style="604" customWidth="1"/>
    <col min="7176" max="7176" width="10.7265625" style="604" customWidth="1"/>
    <col min="7177" max="7177" width="15.7265625" style="604" customWidth="1"/>
    <col min="7178" max="7178" width="10.7265625" style="604" customWidth="1"/>
    <col min="7179" max="7179" width="15.7265625" style="604" customWidth="1"/>
    <col min="7180" max="7180" width="10.7265625" style="604" customWidth="1"/>
    <col min="7181" max="7181" width="15.7265625" style="604" customWidth="1"/>
    <col min="7182" max="7182" width="10.7265625" style="604" customWidth="1"/>
    <col min="7183" max="7183" width="15.7265625" style="604" customWidth="1"/>
    <col min="7184" max="7424" width="8.7265625" style="604"/>
    <col min="7425" max="7425" width="15.81640625" style="604" customWidth="1"/>
    <col min="7426" max="7426" width="10.7265625" style="604" customWidth="1"/>
    <col min="7427" max="7427" width="31.1796875" style="604" customWidth="1"/>
    <col min="7428" max="7428" width="13.81640625" style="604" customWidth="1"/>
    <col min="7429" max="7429" width="7.7265625" style="604" customWidth="1"/>
    <col min="7430" max="7430" width="6.453125" style="604" customWidth="1"/>
    <col min="7431" max="7431" width="17.7265625" style="604" customWidth="1"/>
    <col min="7432" max="7432" width="10.7265625" style="604" customWidth="1"/>
    <col min="7433" max="7433" width="15.7265625" style="604" customWidth="1"/>
    <col min="7434" max="7434" width="10.7265625" style="604" customWidth="1"/>
    <col min="7435" max="7435" width="15.7265625" style="604" customWidth="1"/>
    <col min="7436" max="7436" width="10.7265625" style="604" customWidth="1"/>
    <col min="7437" max="7437" width="15.7265625" style="604" customWidth="1"/>
    <col min="7438" max="7438" width="10.7265625" style="604" customWidth="1"/>
    <col min="7439" max="7439" width="15.7265625" style="604" customWidth="1"/>
    <col min="7440" max="7680" width="8.7265625" style="604"/>
    <col min="7681" max="7681" width="15.81640625" style="604" customWidth="1"/>
    <col min="7682" max="7682" width="10.7265625" style="604" customWidth="1"/>
    <col min="7683" max="7683" width="31.1796875" style="604" customWidth="1"/>
    <col min="7684" max="7684" width="13.81640625" style="604" customWidth="1"/>
    <col min="7685" max="7685" width="7.7265625" style="604" customWidth="1"/>
    <col min="7686" max="7686" width="6.453125" style="604" customWidth="1"/>
    <col min="7687" max="7687" width="17.7265625" style="604" customWidth="1"/>
    <col min="7688" max="7688" width="10.7265625" style="604" customWidth="1"/>
    <col min="7689" max="7689" width="15.7265625" style="604" customWidth="1"/>
    <col min="7690" max="7690" width="10.7265625" style="604" customWidth="1"/>
    <col min="7691" max="7691" width="15.7265625" style="604" customWidth="1"/>
    <col min="7692" max="7692" width="10.7265625" style="604" customWidth="1"/>
    <col min="7693" max="7693" width="15.7265625" style="604" customWidth="1"/>
    <col min="7694" max="7694" width="10.7265625" style="604" customWidth="1"/>
    <col min="7695" max="7695" width="15.7265625" style="604" customWidth="1"/>
    <col min="7696" max="7936" width="8.7265625" style="604"/>
    <col min="7937" max="7937" width="15.81640625" style="604" customWidth="1"/>
    <col min="7938" max="7938" width="10.7265625" style="604" customWidth="1"/>
    <col min="7939" max="7939" width="31.1796875" style="604" customWidth="1"/>
    <col min="7940" max="7940" width="13.81640625" style="604" customWidth="1"/>
    <col min="7941" max="7941" width="7.7265625" style="604" customWidth="1"/>
    <col min="7942" max="7942" width="6.453125" style="604" customWidth="1"/>
    <col min="7943" max="7943" width="17.7265625" style="604" customWidth="1"/>
    <col min="7944" max="7944" width="10.7265625" style="604" customWidth="1"/>
    <col min="7945" max="7945" width="15.7265625" style="604" customWidth="1"/>
    <col min="7946" max="7946" width="10.7265625" style="604" customWidth="1"/>
    <col min="7947" max="7947" width="15.7265625" style="604" customWidth="1"/>
    <col min="7948" max="7948" width="10.7265625" style="604" customWidth="1"/>
    <col min="7949" max="7949" width="15.7265625" style="604" customWidth="1"/>
    <col min="7950" max="7950" width="10.7265625" style="604" customWidth="1"/>
    <col min="7951" max="7951" width="15.7265625" style="604" customWidth="1"/>
    <col min="7952" max="8192" width="8.7265625" style="604"/>
    <col min="8193" max="8193" width="15.81640625" style="604" customWidth="1"/>
    <col min="8194" max="8194" width="10.7265625" style="604" customWidth="1"/>
    <col min="8195" max="8195" width="31.1796875" style="604" customWidth="1"/>
    <col min="8196" max="8196" width="13.81640625" style="604" customWidth="1"/>
    <col min="8197" max="8197" width="7.7265625" style="604" customWidth="1"/>
    <col min="8198" max="8198" width="6.453125" style="604" customWidth="1"/>
    <col min="8199" max="8199" width="17.7265625" style="604" customWidth="1"/>
    <col min="8200" max="8200" width="10.7265625" style="604" customWidth="1"/>
    <col min="8201" max="8201" width="15.7265625" style="604" customWidth="1"/>
    <col min="8202" max="8202" width="10.7265625" style="604" customWidth="1"/>
    <col min="8203" max="8203" width="15.7265625" style="604" customWidth="1"/>
    <col min="8204" max="8204" width="10.7265625" style="604" customWidth="1"/>
    <col min="8205" max="8205" width="15.7265625" style="604" customWidth="1"/>
    <col min="8206" max="8206" width="10.7265625" style="604" customWidth="1"/>
    <col min="8207" max="8207" width="15.7265625" style="604" customWidth="1"/>
    <col min="8208" max="8448" width="8.7265625" style="604"/>
    <col min="8449" max="8449" width="15.81640625" style="604" customWidth="1"/>
    <col min="8450" max="8450" width="10.7265625" style="604" customWidth="1"/>
    <col min="8451" max="8451" width="31.1796875" style="604" customWidth="1"/>
    <col min="8452" max="8452" width="13.81640625" style="604" customWidth="1"/>
    <col min="8453" max="8453" width="7.7265625" style="604" customWidth="1"/>
    <col min="8454" max="8454" width="6.453125" style="604" customWidth="1"/>
    <col min="8455" max="8455" width="17.7265625" style="604" customWidth="1"/>
    <col min="8456" max="8456" width="10.7265625" style="604" customWidth="1"/>
    <col min="8457" max="8457" width="15.7265625" style="604" customWidth="1"/>
    <col min="8458" max="8458" width="10.7265625" style="604" customWidth="1"/>
    <col min="8459" max="8459" width="15.7265625" style="604" customWidth="1"/>
    <col min="8460" max="8460" width="10.7265625" style="604" customWidth="1"/>
    <col min="8461" max="8461" width="15.7265625" style="604" customWidth="1"/>
    <col min="8462" max="8462" width="10.7265625" style="604" customWidth="1"/>
    <col min="8463" max="8463" width="15.7265625" style="604" customWidth="1"/>
    <col min="8464" max="8704" width="8.7265625" style="604"/>
    <col min="8705" max="8705" width="15.81640625" style="604" customWidth="1"/>
    <col min="8706" max="8706" width="10.7265625" style="604" customWidth="1"/>
    <col min="8707" max="8707" width="31.1796875" style="604" customWidth="1"/>
    <col min="8708" max="8708" width="13.81640625" style="604" customWidth="1"/>
    <col min="8709" max="8709" width="7.7265625" style="604" customWidth="1"/>
    <col min="8710" max="8710" width="6.453125" style="604" customWidth="1"/>
    <col min="8711" max="8711" width="17.7265625" style="604" customWidth="1"/>
    <col min="8712" max="8712" width="10.7265625" style="604" customWidth="1"/>
    <col min="8713" max="8713" width="15.7265625" style="604" customWidth="1"/>
    <col min="8714" max="8714" width="10.7265625" style="604" customWidth="1"/>
    <col min="8715" max="8715" width="15.7265625" style="604" customWidth="1"/>
    <col min="8716" max="8716" width="10.7265625" style="604" customWidth="1"/>
    <col min="8717" max="8717" width="15.7265625" style="604" customWidth="1"/>
    <col min="8718" max="8718" width="10.7265625" style="604" customWidth="1"/>
    <col min="8719" max="8719" width="15.7265625" style="604" customWidth="1"/>
    <col min="8720" max="8960" width="8.7265625" style="604"/>
    <col min="8961" max="8961" width="15.81640625" style="604" customWidth="1"/>
    <col min="8962" max="8962" width="10.7265625" style="604" customWidth="1"/>
    <col min="8963" max="8963" width="31.1796875" style="604" customWidth="1"/>
    <col min="8964" max="8964" width="13.81640625" style="604" customWidth="1"/>
    <col min="8965" max="8965" width="7.7265625" style="604" customWidth="1"/>
    <col min="8966" max="8966" width="6.453125" style="604" customWidth="1"/>
    <col min="8967" max="8967" width="17.7265625" style="604" customWidth="1"/>
    <col min="8968" max="8968" width="10.7265625" style="604" customWidth="1"/>
    <col min="8969" max="8969" width="15.7265625" style="604" customWidth="1"/>
    <col min="8970" max="8970" width="10.7265625" style="604" customWidth="1"/>
    <col min="8971" max="8971" width="15.7265625" style="604" customWidth="1"/>
    <col min="8972" max="8972" width="10.7265625" style="604" customWidth="1"/>
    <col min="8973" max="8973" width="15.7265625" style="604" customWidth="1"/>
    <col min="8974" max="8974" width="10.7265625" style="604" customWidth="1"/>
    <col min="8975" max="8975" width="15.7265625" style="604" customWidth="1"/>
    <col min="8976" max="9216" width="8.7265625" style="604"/>
    <col min="9217" max="9217" width="15.81640625" style="604" customWidth="1"/>
    <col min="9218" max="9218" width="10.7265625" style="604" customWidth="1"/>
    <col min="9219" max="9219" width="31.1796875" style="604" customWidth="1"/>
    <col min="9220" max="9220" width="13.81640625" style="604" customWidth="1"/>
    <col min="9221" max="9221" width="7.7265625" style="604" customWidth="1"/>
    <col min="9222" max="9222" width="6.453125" style="604" customWidth="1"/>
    <col min="9223" max="9223" width="17.7265625" style="604" customWidth="1"/>
    <col min="9224" max="9224" width="10.7265625" style="604" customWidth="1"/>
    <col min="9225" max="9225" width="15.7265625" style="604" customWidth="1"/>
    <col min="9226" max="9226" width="10.7265625" style="604" customWidth="1"/>
    <col min="9227" max="9227" width="15.7265625" style="604" customWidth="1"/>
    <col min="9228" max="9228" width="10.7265625" style="604" customWidth="1"/>
    <col min="9229" max="9229" width="15.7265625" style="604" customWidth="1"/>
    <col min="9230" max="9230" width="10.7265625" style="604" customWidth="1"/>
    <col min="9231" max="9231" width="15.7265625" style="604" customWidth="1"/>
    <col min="9232" max="9472" width="8.7265625" style="604"/>
    <col min="9473" max="9473" width="15.81640625" style="604" customWidth="1"/>
    <col min="9474" max="9474" width="10.7265625" style="604" customWidth="1"/>
    <col min="9475" max="9475" width="31.1796875" style="604" customWidth="1"/>
    <col min="9476" max="9476" width="13.81640625" style="604" customWidth="1"/>
    <col min="9477" max="9477" width="7.7265625" style="604" customWidth="1"/>
    <col min="9478" max="9478" width="6.453125" style="604" customWidth="1"/>
    <col min="9479" max="9479" width="17.7265625" style="604" customWidth="1"/>
    <col min="9480" max="9480" width="10.7265625" style="604" customWidth="1"/>
    <col min="9481" max="9481" width="15.7265625" style="604" customWidth="1"/>
    <col min="9482" max="9482" width="10.7265625" style="604" customWidth="1"/>
    <col min="9483" max="9483" width="15.7265625" style="604" customWidth="1"/>
    <col min="9484" max="9484" width="10.7265625" style="604" customWidth="1"/>
    <col min="9485" max="9485" width="15.7265625" style="604" customWidth="1"/>
    <col min="9486" max="9486" width="10.7265625" style="604" customWidth="1"/>
    <col min="9487" max="9487" width="15.7265625" style="604" customWidth="1"/>
    <col min="9488" max="9728" width="8.7265625" style="604"/>
    <col min="9729" max="9729" width="15.81640625" style="604" customWidth="1"/>
    <col min="9730" max="9730" width="10.7265625" style="604" customWidth="1"/>
    <col min="9731" max="9731" width="31.1796875" style="604" customWidth="1"/>
    <col min="9732" max="9732" width="13.81640625" style="604" customWidth="1"/>
    <col min="9733" max="9733" width="7.7265625" style="604" customWidth="1"/>
    <col min="9734" max="9734" width="6.453125" style="604" customWidth="1"/>
    <col min="9735" max="9735" width="17.7265625" style="604" customWidth="1"/>
    <col min="9736" max="9736" width="10.7265625" style="604" customWidth="1"/>
    <col min="9737" max="9737" width="15.7265625" style="604" customWidth="1"/>
    <col min="9738" max="9738" width="10.7265625" style="604" customWidth="1"/>
    <col min="9739" max="9739" width="15.7265625" style="604" customWidth="1"/>
    <col min="9740" max="9740" width="10.7265625" style="604" customWidth="1"/>
    <col min="9741" max="9741" width="15.7265625" style="604" customWidth="1"/>
    <col min="9742" max="9742" width="10.7265625" style="604" customWidth="1"/>
    <col min="9743" max="9743" width="15.7265625" style="604" customWidth="1"/>
    <col min="9744" max="9984" width="8.7265625" style="604"/>
    <col min="9985" max="9985" width="15.81640625" style="604" customWidth="1"/>
    <col min="9986" max="9986" width="10.7265625" style="604" customWidth="1"/>
    <col min="9987" max="9987" width="31.1796875" style="604" customWidth="1"/>
    <col min="9988" max="9988" width="13.81640625" style="604" customWidth="1"/>
    <col min="9989" max="9989" width="7.7265625" style="604" customWidth="1"/>
    <col min="9990" max="9990" width="6.453125" style="604" customWidth="1"/>
    <col min="9991" max="9991" width="17.7265625" style="604" customWidth="1"/>
    <col min="9992" max="9992" width="10.7265625" style="604" customWidth="1"/>
    <col min="9993" max="9993" width="15.7265625" style="604" customWidth="1"/>
    <col min="9994" max="9994" width="10.7265625" style="604" customWidth="1"/>
    <col min="9995" max="9995" width="15.7265625" style="604" customWidth="1"/>
    <col min="9996" max="9996" width="10.7265625" style="604" customWidth="1"/>
    <col min="9997" max="9997" width="15.7265625" style="604" customWidth="1"/>
    <col min="9998" max="9998" width="10.7265625" style="604" customWidth="1"/>
    <col min="9999" max="9999" width="15.7265625" style="604" customWidth="1"/>
    <col min="10000" max="10240" width="8.7265625" style="604"/>
    <col min="10241" max="10241" width="15.81640625" style="604" customWidth="1"/>
    <col min="10242" max="10242" width="10.7265625" style="604" customWidth="1"/>
    <col min="10243" max="10243" width="31.1796875" style="604" customWidth="1"/>
    <col min="10244" max="10244" width="13.81640625" style="604" customWidth="1"/>
    <col min="10245" max="10245" width="7.7265625" style="604" customWidth="1"/>
    <col min="10246" max="10246" width="6.453125" style="604" customWidth="1"/>
    <col min="10247" max="10247" width="17.7265625" style="604" customWidth="1"/>
    <col min="10248" max="10248" width="10.7265625" style="604" customWidth="1"/>
    <col min="10249" max="10249" width="15.7265625" style="604" customWidth="1"/>
    <col min="10250" max="10250" width="10.7265625" style="604" customWidth="1"/>
    <col min="10251" max="10251" width="15.7265625" style="604" customWidth="1"/>
    <col min="10252" max="10252" width="10.7265625" style="604" customWidth="1"/>
    <col min="10253" max="10253" width="15.7265625" style="604" customWidth="1"/>
    <col min="10254" max="10254" width="10.7265625" style="604" customWidth="1"/>
    <col min="10255" max="10255" width="15.7265625" style="604" customWidth="1"/>
    <col min="10256" max="10496" width="8.7265625" style="604"/>
    <col min="10497" max="10497" width="15.81640625" style="604" customWidth="1"/>
    <col min="10498" max="10498" width="10.7265625" style="604" customWidth="1"/>
    <col min="10499" max="10499" width="31.1796875" style="604" customWidth="1"/>
    <col min="10500" max="10500" width="13.81640625" style="604" customWidth="1"/>
    <col min="10501" max="10501" width="7.7265625" style="604" customWidth="1"/>
    <col min="10502" max="10502" width="6.453125" style="604" customWidth="1"/>
    <col min="10503" max="10503" width="17.7265625" style="604" customWidth="1"/>
    <col min="10504" max="10504" width="10.7265625" style="604" customWidth="1"/>
    <col min="10505" max="10505" width="15.7265625" style="604" customWidth="1"/>
    <col min="10506" max="10506" width="10.7265625" style="604" customWidth="1"/>
    <col min="10507" max="10507" width="15.7265625" style="604" customWidth="1"/>
    <col min="10508" max="10508" width="10.7265625" style="604" customWidth="1"/>
    <col min="10509" max="10509" width="15.7265625" style="604" customWidth="1"/>
    <col min="10510" max="10510" width="10.7265625" style="604" customWidth="1"/>
    <col min="10511" max="10511" width="15.7265625" style="604" customWidth="1"/>
    <col min="10512" max="10752" width="8.7265625" style="604"/>
    <col min="10753" max="10753" width="15.81640625" style="604" customWidth="1"/>
    <col min="10754" max="10754" width="10.7265625" style="604" customWidth="1"/>
    <col min="10755" max="10755" width="31.1796875" style="604" customWidth="1"/>
    <col min="10756" max="10756" width="13.81640625" style="604" customWidth="1"/>
    <col min="10757" max="10757" width="7.7265625" style="604" customWidth="1"/>
    <col min="10758" max="10758" width="6.453125" style="604" customWidth="1"/>
    <col min="10759" max="10759" width="17.7265625" style="604" customWidth="1"/>
    <col min="10760" max="10760" width="10.7265625" style="604" customWidth="1"/>
    <col min="10761" max="10761" width="15.7265625" style="604" customWidth="1"/>
    <col min="10762" max="10762" width="10.7265625" style="604" customWidth="1"/>
    <col min="10763" max="10763" width="15.7265625" style="604" customWidth="1"/>
    <col min="10764" max="10764" width="10.7265625" style="604" customWidth="1"/>
    <col min="10765" max="10765" width="15.7265625" style="604" customWidth="1"/>
    <col min="10766" max="10766" width="10.7265625" style="604" customWidth="1"/>
    <col min="10767" max="10767" width="15.7265625" style="604" customWidth="1"/>
    <col min="10768" max="11008" width="8.7265625" style="604"/>
    <col min="11009" max="11009" width="15.81640625" style="604" customWidth="1"/>
    <col min="11010" max="11010" width="10.7265625" style="604" customWidth="1"/>
    <col min="11011" max="11011" width="31.1796875" style="604" customWidth="1"/>
    <col min="11012" max="11012" width="13.81640625" style="604" customWidth="1"/>
    <col min="11013" max="11013" width="7.7265625" style="604" customWidth="1"/>
    <col min="11014" max="11014" width="6.453125" style="604" customWidth="1"/>
    <col min="11015" max="11015" width="17.7265625" style="604" customWidth="1"/>
    <col min="11016" max="11016" width="10.7265625" style="604" customWidth="1"/>
    <col min="11017" max="11017" width="15.7265625" style="604" customWidth="1"/>
    <col min="11018" max="11018" width="10.7265625" style="604" customWidth="1"/>
    <col min="11019" max="11019" width="15.7265625" style="604" customWidth="1"/>
    <col min="11020" max="11020" width="10.7265625" style="604" customWidth="1"/>
    <col min="11021" max="11021" width="15.7265625" style="604" customWidth="1"/>
    <col min="11022" max="11022" width="10.7265625" style="604" customWidth="1"/>
    <col min="11023" max="11023" width="15.7265625" style="604" customWidth="1"/>
    <col min="11024" max="11264" width="8.7265625" style="604"/>
    <col min="11265" max="11265" width="15.81640625" style="604" customWidth="1"/>
    <col min="11266" max="11266" width="10.7265625" style="604" customWidth="1"/>
    <col min="11267" max="11267" width="31.1796875" style="604" customWidth="1"/>
    <col min="11268" max="11268" width="13.81640625" style="604" customWidth="1"/>
    <col min="11269" max="11269" width="7.7265625" style="604" customWidth="1"/>
    <col min="11270" max="11270" width="6.453125" style="604" customWidth="1"/>
    <col min="11271" max="11271" width="17.7265625" style="604" customWidth="1"/>
    <col min="11272" max="11272" width="10.7265625" style="604" customWidth="1"/>
    <col min="11273" max="11273" width="15.7265625" style="604" customWidth="1"/>
    <col min="11274" max="11274" width="10.7265625" style="604" customWidth="1"/>
    <col min="11275" max="11275" width="15.7265625" style="604" customWidth="1"/>
    <col min="11276" max="11276" width="10.7265625" style="604" customWidth="1"/>
    <col min="11277" max="11277" width="15.7265625" style="604" customWidth="1"/>
    <col min="11278" max="11278" width="10.7265625" style="604" customWidth="1"/>
    <col min="11279" max="11279" width="15.7265625" style="604" customWidth="1"/>
    <col min="11280" max="11520" width="8.7265625" style="604"/>
    <col min="11521" max="11521" width="15.81640625" style="604" customWidth="1"/>
    <col min="11522" max="11522" width="10.7265625" style="604" customWidth="1"/>
    <col min="11523" max="11523" width="31.1796875" style="604" customWidth="1"/>
    <col min="11524" max="11524" width="13.81640625" style="604" customWidth="1"/>
    <col min="11525" max="11525" width="7.7265625" style="604" customWidth="1"/>
    <col min="11526" max="11526" width="6.453125" style="604" customWidth="1"/>
    <col min="11527" max="11527" width="17.7265625" style="604" customWidth="1"/>
    <col min="11528" max="11528" width="10.7265625" style="604" customWidth="1"/>
    <col min="11529" max="11529" width="15.7265625" style="604" customWidth="1"/>
    <col min="11530" max="11530" width="10.7265625" style="604" customWidth="1"/>
    <col min="11531" max="11531" width="15.7265625" style="604" customWidth="1"/>
    <col min="11532" max="11532" width="10.7265625" style="604" customWidth="1"/>
    <col min="11533" max="11533" width="15.7265625" style="604" customWidth="1"/>
    <col min="11534" max="11534" width="10.7265625" style="604" customWidth="1"/>
    <col min="11535" max="11535" width="15.7265625" style="604" customWidth="1"/>
    <col min="11536" max="11776" width="8.7265625" style="604"/>
    <col min="11777" max="11777" width="15.81640625" style="604" customWidth="1"/>
    <col min="11778" max="11778" width="10.7265625" style="604" customWidth="1"/>
    <col min="11779" max="11779" width="31.1796875" style="604" customWidth="1"/>
    <col min="11780" max="11780" width="13.81640625" style="604" customWidth="1"/>
    <col min="11781" max="11781" width="7.7265625" style="604" customWidth="1"/>
    <col min="11782" max="11782" width="6.453125" style="604" customWidth="1"/>
    <col min="11783" max="11783" width="17.7265625" style="604" customWidth="1"/>
    <col min="11784" max="11784" width="10.7265625" style="604" customWidth="1"/>
    <col min="11785" max="11785" width="15.7265625" style="604" customWidth="1"/>
    <col min="11786" max="11786" width="10.7265625" style="604" customWidth="1"/>
    <col min="11787" max="11787" width="15.7265625" style="604" customWidth="1"/>
    <col min="11788" max="11788" width="10.7265625" style="604" customWidth="1"/>
    <col min="11789" max="11789" width="15.7265625" style="604" customWidth="1"/>
    <col min="11790" max="11790" width="10.7265625" style="604" customWidth="1"/>
    <col min="11791" max="11791" width="15.7265625" style="604" customWidth="1"/>
    <col min="11792" max="12032" width="8.7265625" style="604"/>
    <col min="12033" max="12033" width="15.81640625" style="604" customWidth="1"/>
    <col min="12034" max="12034" width="10.7265625" style="604" customWidth="1"/>
    <col min="12035" max="12035" width="31.1796875" style="604" customWidth="1"/>
    <col min="12036" max="12036" width="13.81640625" style="604" customWidth="1"/>
    <col min="12037" max="12037" width="7.7265625" style="604" customWidth="1"/>
    <col min="12038" max="12038" width="6.453125" style="604" customWidth="1"/>
    <col min="12039" max="12039" width="17.7265625" style="604" customWidth="1"/>
    <col min="12040" max="12040" width="10.7265625" style="604" customWidth="1"/>
    <col min="12041" max="12041" width="15.7265625" style="604" customWidth="1"/>
    <col min="12042" max="12042" width="10.7265625" style="604" customWidth="1"/>
    <col min="12043" max="12043" width="15.7265625" style="604" customWidth="1"/>
    <col min="12044" max="12044" width="10.7265625" style="604" customWidth="1"/>
    <col min="12045" max="12045" width="15.7265625" style="604" customWidth="1"/>
    <col min="12046" max="12046" width="10.7265625" style="604" customWidth="1"/>
    <col min="12047" max="12047" width="15.7265625" style="604" customWidth="1"/>
    <col min="12048" max="12288" width="8.7265625" style="604"/>
    <col min="12289" max="12289" width="15.81640625" style="604" customWidth="1"/>
    <col min="12290" max="12290" width="10.7265625" style="604" customWidth="1"/>
    <col min="12291" max="12291" width="31.1796875" style="604" customWidth="1"/>
    <col min="12292" max="12292" width="13.81640625" style="604" customWidth="1"/>
    <col min="12293" max="12293" width="7.7265625" style="604" customWidth="1"/>
    <col min="12294" max="12294" width="6.453125" style="604" customWidth="1"/>
    <col min="12295" max="12295" width="17.7265625" style="604" customWidth="1"/>
    <col min="12296" max="12296" width="10.7265625" style="604" customWidth="1"/>
    <col min="12297" max="12297" width="15.7265625" style="604" customWidth="1"/>
    <col min="12298" max="12298" width="10.7265625" style="604" customWidth="1"/>
    <col min="12299" max="12299" width="15.7265625" style="604" customWidth="1"/>
    <col min="12300" max="12300" width="10.7265625" style="604" customWidth="1"/>
    <col min="12301" max="12301" width="15.7265625" style="604" customWidth="1"/>
    <col min="12302" max="12302" width="10.7265625" style="604" customWidth="1"/>
    <col min="12303" max="12303" width="15.7265625" style="604" customWidth="1"/>
    <col min="12304" max="12544" width="8.7265625" style="604"/>
    <col min="12545" max="12545" width="15.81640625" style="604" customWidth="1"/>
    <col min="12546" max="12546" width="10.7265625" style="604" customWidth="1"/>
    <col min="12547" max="12547" width="31.1796875" style="604" customWidth="1"/>
    <col min="12548" max="12548" width="13.81640625" style="604" customWidth="1"/>
    <col min="12549" max="12549" width="7.7265625" style="604" customWidth="1"/>
    <col min="12550" max="12550" width="6.453125" style="604" customWidth="1"/>
    <col min="12551" max="12551" width="17.7265625" style="604" customWidth="1"/>
    <col min="12552" max="12552" width="10.7265625" style="604" customWidth="1"/>
    <col min="12553" max="12553" width="15.7265625" style="604" customWidth="1"/>
    <col min="12554" max="12554" width="10.7265625" style="604" customWidth="1"/>
    <col min="12555" max="12555" width="15.7265625" style="604" customWidth="1"/>
    <col min="12556" max="12556" width="10.7265625" style="604" customWidth="1"/>
    <col min="12557" max="12557" width="15.7265625" style="604" customWidth="1"/>
    <col min="12558" max="12558" width="10.7265625" style="604" customWidth="1"/>
    <col min="12559" max="12559" width="15.7265625" style="604" customWidth="1"/>
    <col min="12560" max="12800" width="8.7265625" style="604"/>
    <col min="12801" max="12801" width="15.81640625" style="604" customWidth="1"/>
    <col min="12802" max="12802" width="10.7265625" style="604" customWidth="1"/>
    <col min="12803" max="12803" width="31.1796875" style="604" customWidth="1"/>
    <col min="12804" max="12804" width="13.81640625" style="604" customWidth="1"/>
    <col min="12805" max="12805" width="7.7265625" style="604" customWidth="1"/>
    <col min="12806" max="12806" width="6.453125" style="604" customWidth="1"/>
    <col min="12807" max="12807" width="17.7265625" style="604" customWidth="1"/>
    <col min="12808" max="12808" width="10.7265625" style="604" customWidth="1"/>
    <col min="12809" max="12809" width="15.7265625" style="604" customWidth="1"/>
    <col min="12810" max="12810" width="10.7265625" style="604" customWidth="1"/>
    <col min="12811" max="12811" width="15.7265625" style="604" customWidth="1"/>
    <col min="12812" max="12812" width="10.7265625" style="604" customWidth="1"/>
    <col min="12813" max="12813" width="15.7265625" style="604" customWidth="1"/>
    <col min="12814" max="12814" width="10.7265625" style="604" customWidth="1"/>
    <col min="12815" max="12815" width="15.7265625" style="604" customWidth="1"/>
    <col min="12816" max="13056" width="8.7265625" style="604"/>
    <col min="13057" max="13057" width="15.81640625" style="604" customWidth="1"/>
    <col min="13058" max="13058" width="10.7265625" style="604" customWidth="1"/>
    <col min="13059" max="13059" width="31.1796875" style="604" customWidth="1"/>
    <col min="13060" max="13060" width="13.81640625" style="604" customWidth="1"/>
    <col min="13061" max="13061" width="7.7265625" style="604" customWidth="1"/>
    <col min="13062" max="13062" width="6.453125" style="604" customWidth="1"/>
    <col min="13063" max="13063" width="17.7265625" style="604" customWidth="1"/>
    <col min="13064" max="13064" width="10.7265625" style="604" customWidth="1"/>
    <col min="13065" max="13065" width="15.7265625" style="604" customWidth="1"/>
    <col min="13066" max="13066" width="10.7265625" style="604" customWidth="1"/>
    <col min="13067" max="13067" width="15.7265625" style="604" customWidth="1"/>
    <col min="13068" max="13068" width="10.7265625" style="604" customWidth="1"/>
    <col min="13069" max="13069" width="15.7265625" style="604" customWidth="1"/>
    <col min="13070" max="13070" width="10.7265625" style="604" customWidth="1"/>
    <col min="13071" max="13071" width="15.7265625" style="604" customWidth="1"/>
    <col min="13072" max="13312" width="8.7265625" style="604"/>
    <col min="13313" max="13313" width="15.81640625" style="604" customWidth="1"/>
    <col min="13314" max="13314" width="10.7265625" style="604" customWidth="1"/>
    <col min="13315" max="13315" width="31.1796875" style="604" customWidth="1"/>
    <col min="13316" max="13316" width="13.81640625" style="604" customWidth="1"/>
    <col min="13317" max="13317" width="7.7265625" style="604" customWidth="1"/>
    <col min="13318" max="13318" width="6.453125" style="604" customWidth="1"/>
    <col min="13319" max="13319" width="17.7265625" style="604" customWidth="1"/>
    <col min="13320" max="13320" width="10.7265625" style="604" customWidth="1"/>
    <col min="13321" max="13321" width="15.7265625" style="604" customWidth="1"/>
    <col min="13322" max="13322" width="10.7265625" style="604" customWidth="1"/>
    <col min="13323" max="13323" width="15.7265625" style="604" customWidth="1"/>
    <col min="13324" max="13324" width="10.7265625" style="604" customWidth="1"/>
    <col min="13325" max="13325" width="15.7265625" style="604" customWidth="1"/>
    <col min="13326" max="13326" width="10.7265625" style="604" customWidth="1"/>
    <col min="13327" max="13327" width="15.7265625" style="604" customWidth="1"/>
    <col min="13328" max="13568" width="8.7265625" style="604"/>
    <col min="13569" max="13569" width="15.81640625" style="604" customWidth="1"/>
    <col min="13570" max="13570" width="10.7265625" style="604" customWidth="1"/>
    <col min="13571" max="13571" width="31.1796875" style="604" customWidth="1"/>
    <col min="13572" max="13572" width="13.81640625" style="604" customWidth="1"/>
    <col min="13573" max="13573" width="7.7265625" style="604" customWidth="1"/>
    <col min="13574" max="13574" width="6.453125" style="604" customWidth="1"/>
    <col min="13575" max="13575" width="17.7265625" style="604" customWidth="1"/>
    <col min="13576" max="13576" width="10.7265625" style="604" customWidth="1"/>
    <col min="13577" max="13577" width="15.7265625" style="604" customWidth="1"/>
    <col min="13578" max="13578" width="10.7265625" style="604" customWidth="1"/>
    <col min="13579" max="13579" width="15.7265625" style="604" customWidth="1"/>
    <col min="13580" max="13580" width="10.7265625" style="604" customWidth="1"/>
    <col min="13581" max="13581" width="15.7265625" style="604" customWidth="1"/>
    <col min="13582" max="13582" width="10.7265625" style="604" customWidth="1"/>
    <col min="13583" max="13583" width="15.7265625" style="604" customWidth="1"/>
    <col min="13584" max="13824" width="8.7265625" style="604"/>
    <col min="13825" max="13825" width="15.81640625" style="604" customWidth="1"/>
    <col min="13826" max="13826" width="10.7265625" style="604" customWidth="1"/>
    <col min="13827" max="13827" width="31.1796875" style="604" customWidth="1"/>
    <col min="13828" max="13828" width="13.81640625" style="604" customWidth="1"/>
    <col min="13829" max="13829" width="7.7265625" style="604" customWidth="1"/>
    <col min="13830" max="13830" width="6.453125" style="604" customWidth="1"/>
    <col min="13831" max="13831" width="17.7265625" style="604" customWidth="1"/>
    <col min="13832" max="13832" width="10.7265625" style="604" customWidth="1"/>
    <col min="13833" max="13833" width="15.7265625" style="604" customWidth="1"/>
    <col min="13834" max="13834" width="10.7265625" style="604" customWidth="1"/>
    <col min="13835" max="13835" width="15.7265625" style="604" customWidth="1"/>
    <col min="13836" max="13836" width="10.7265625" style="604" customWidth="1"/>
    <col min="13837" max="13837" width="15.7265625" style="604" customWidth="1"/>
    <col min="13838" max="13838" width="10.7265625" style="604" customWidth="1"/>
    <col min="13839" max="13839" width="15.7265625" style="604" customWidth="1"/>
    <col min="13840" max="14080" width="8.7265625" style="604"/>
    <col min="14081" max="14081" width="15.81640625" style="604" customWidth="1"/>
    <col min="14082" max="14082" width="10.7265625" style="604" customWidth="1"/>
    <col min="14083" max="14083" width="31.1796875" style="604" customWidth="1"/>
    <col min="14084" max="14084" width="13.81640625" style="604" customWidth="1"/>
    <col min="14085" max="14085" width="7.7265625" style="604" customWidth="1"/>
    <col min="14086" max="14086" width="6.453125" style="604" customWidth="1"/>
    <col min="14087" max="14087" width="17.7265625" style="604" customWidth="1"/>
    <col min="14088" max="14088" width="10.7265625" style="604" customWidth="1"/>
    <col min="14089" max="14089" width="15.7265625" style="604" customWidth="1"/>
    <col min="14090" max="14090" width="10.7265625" style="604" customWidth="1"/>
    <col min="14091" max="14091" width="15.7265625" style="604" customWidth="1"/>
    <col min="14092" max="14092" width="10.7265625" style="604" customWidth="1"/>
    <col min="14093" max="14093" width="15.7265625" style="604" customWidth="1"/>
    <col min="14094" max="14094" width="10.7265625" style="604" customWidth="1"/>
    <col min="14095" max="14095" width="15.7265625" style="604" customWidth="1"/>
    <col min="14096" max="14336" width="8.7265625" style="604"/>
    <col min="14337" max="14337" width="15.81640625" style="604" customWidth="1"/>
    <col min="14338" max="14338" width="10.7265625" style="604" customWidth="1"/>
    <col min="14339" max="14339" width="31.1796875" style="604" customWidth="1"/>
    <col min="14340" max="14340" width="13.81640625" style="604" customWidth="1"/>
    <col min="14341" max="14341" width="7.7265625" style="604" customWidth="1"/>
    <col min="14342" max="14342" width="6.453125" style="604" customWidth="1"/>
    <col min="14343" max="14343" width="17.7265625" style="604" customWidth="1"/>
    <col min="14344" max="14344" width="10.7265625" style="604" customWidth="1"/>
    <col min="14345" max="14345" width="15.7265625" style="604" customWidth="1"/>
    <col min="14346" max="14346" width="10.7265625" style="604" customWidth="1"/>
    <col min="14347" max="14347" width="15.7265625" style="604" customWidth="1"/>
    <col min="14348" max="14348" width="10.7265625" style="604" customWidth="1"/>
    <col min="14349" max="14349" width="15.7265625" style="604" customWidth="1"/>
    <col min="14350" max="14350" width="10.7265625" style="604" customWidth="1"/>
    <col min="14351" max="14351" width="15.7265625" style="604" customWidth="1"/>
    <col min="14352" max="14592" width="8.7265625" style="604"/>
    <col min="14593" max="14593" width="15.81640625" style="604" customWidth="1"/>
    <col min="14594" max="14594" width="10.7265625" style="604" customWidth="1"/>
    <col min="14595" max="14595" width="31.1796875" style="604" customWidth="1"/>
    <col min="14596" max="14596" width="13.81640625" style="604" customWidth="1"/>
    <col min="14597" max="14597" width="7.7265625" style="604" customWidth="1"/>
    <col min="14598" max="14598" width="6.453125" style="604" customWidth="1"/>
    <col min="14599" max="14599" width="17.7265625" style="604" customWidth="1"/>
    <col min="14600" max="14600" width="10.7265625" style="604" customWidth="1"/>
    <col min="14601" max="14601" width="15.7265625" style="604" customWidth="1"/>
    <col min="14602" max="14602" width="10.7265625" style="604" customWidth="1"/>
    <col min="14603" max="14603" width="15.7265625" style="604" customWidth="1"/>
    <col min="14604" max="14604" width="10.7265625" style="604" customWidth="1"/>
    <col min="14605" max="14605" width="15.7265625" style="604" customWidth="1"/>
    <col min="14606" max="14606" width="10.7265625" style="604" customWidth="1"/>
    <col min="14607" max="14607" width="15.7265625" style="604" customWidth="1"/>
    <col min="14608" max="14848" width="8.7265625" style="604"/>
    <col min="14849" max="14849" width="15.81640625" style="604" customWidth="1"/>
    <col min="14850" max="14850" width="10.7265625" style="604" customWidth="1"/>
    <col min="14851" max="14851" width="31.1796875" style="604" customWidth="1"/>
    <col min="14852" max="14852" width="13.81640625" style="604" customWidth="1"/>
    <col min="14853" max="14853" width="7.7265625" style="604" customWidth="1"/>
    <col min="14854" max="14854" width="6.453125" style="604" customWidth="1"/>
    <col min="14855" max="14855" width="17.7265625" style="604" customWidth="1"/>
    <col min="14856" max="14856" width="10.7265625" style="604" customWidth="1"/>
    <col min="14857" max="14857" width="15.7265625" style="604" customWidth="1"/>
    <col min="14858" max="14858" width="10.7265625" style="604" customWidth="1"/>
    <col min="14859" max="14859" width="15.7265625" style="604" customWidth="1"/>
    <col min="14860" max="14860" width="10.7265625" style="604" customWidth="1"/>
    <col min="14861" max="14861" width="15.7265625" style="604" customWidth="1"/>
    <col min="14862" max="14862" width="10.7265625" style="604" customWidth="1"/>
    <col min="14863" max="14863" width="15.7265625" style="604" customWidth="1"/>
    <col min="14864" max="15104" width="8.7265625" style="604"/>
    <col min="15105" max="15105" width="15.81640625" style="604" customWidth="1"/>
    <col min="15106" max="15106" width="10.7265625" style="604" customWidth="1"/>
    <col min="15107" max="15107" width="31.1796875" style="604" customWidth="1"/>
    <col min="15108" max="15108" width="13.81640625" style="604" customWidth="1"/>
    <col min="15109" max="15109" width="7.7265625" style="604" customWidth="1"/>
    <col min="15110" max="15110" width="6.453125" style="604" customWidth="1"/>
    <col min="15111" max="15111" width="17.7265625" style="604" customWidth="1"/>
    <col min="15112" max="15112" width="10.7265625" style="604" customWidth="1"/>
    <col min="15113" max="15113" width="15.7265625" style="604" customWidth="1"/>
    <col min="15114" max="15114" width="10.7265625" style="604" customWidth="1"/>
    <col min="15115" max="15115" width="15.7265625" style="604" customWidth="1"/>
    <col min="15116" max="15116" width="10.7265625" style="604" customWidth="1"/>
    <col min="15117" max="15117" width="15.7265625" style="604" customWidth="1"/>
    <col min="15118" max="15118" width="10.7265625" style="604" customWidth="1"/>
    <col min="15119" max="15119" width="15.7265625" style="604" customWidth="1"/>
    <col min="15120" max="15360" width="8.7265625" style="604"/>
    <col min="15361" max="15361" width="15.81640625" style="604" customWidth="1"/>
    <col min="15362" max="15362" width="10.7265625" style="604" customWidth="1"/>
    <col min="15363" max="15363" width="31.1796875" style="604" customWidth="1"/>
    <col min="15364" max="15364" width="13.81640625" style="604" customWidth="1"/>
    <col min="15365" max="15365" width="7.7265625" style="604" customWidth="1"/>
    <col min="15366" max="15366" width="6.453125" style="604" customWidth="1"/>
    <col min="15367" max="15367" width="17.7265625" style="604" customWidth="1"/>
    <col min="15368" max="15368" width="10.7265625" style="604" customWidth="1"/>
    <col min="15369" max="15369" width="15.7265625" style="604" customWidth="1"/>
    <col min="15370" max="15370" width="10.7265625" style="604" customWidth="1"/>
    <col min="15371" max="15371" width="15.7265625" style="604" customWidth="1"/>
    <col min="15372" max="15372" width="10.7265625" style="604" customWidth="1"/>
    <col min="15373" max="15373" width="15.7265625" style="604" customWidth="1"/>
    <col min="15374" max="15374" width="10.7265625" style="604" customWidth="1"/>
    <col min="15375" max="15375" width="15.7265625" style="604" customWidth="1"/>
    <col min="15376" max="15616" width="8.7265625" style="604"/>
    <col min="15617" max="15617" width="15.81640625" style="604" customWidth="1"/>
    <col min="15618" max="15618" width="10.7265625" style="604" customWidth="1"/>
    <col min="15619" max="15619" width="31.1796875" style="604" customWidth="1"/>
    <col min="15620" max="15620" width="13.81640625" style="604" customWidth="1"/>
    <col min="15621" max="15621" width="7.7265625" style="604" customWidth="1"/>
    <col min="15622" max="15622" width="6.453125" style="604" customWidth="1"/>
    <col min="15623" max="15623" width="17.7265625" style="604" customWidth="1"/>
    <col min="15624" max="15624" width="10.7265625" style="604" customWidth="1"/>
    <col min="15625" max="15625" width="15.7265625" style="604" customWidth="1"/>
    <col min="15626" max="15626" width="10.7265625" style="604" customWidth="1"/>
    <col min="15627" max="15627" width="15.7265625" style="604" customWidth="1"/>
    <col min="15628" max="15628" width="10.7265625" style="604" customWidth="1"/>
    <col min="15629" max="15629" width="15.7265625" style="604" customWidth="1"/>
    <col min="15630" max="15630" width="10.7265625" style="604" customWidth="1"/>
    <col min="15631" max="15631" width="15.7265625" style="604" customWidth="1"/>
    <col min="15632" max="15872" width="8.7265625" style="604"/>
    <col min="15873" max="15873" width="15.81640625" style="604" customWidth="1"/>
    <col min="15874" max="15874" width="10.7265625" style="604" customWidth="1"/>
    <col min="15875" max="15875" width="31.1796875" style="604" customWidth="1"/>
    <col min="15876" max="15876" width="13.81640625" style="604" customWidth="1"/>
    <col min="15877" max="15877" width="7.7265625" style="604" customWidth="1"/>
    <col min="15878" max="15878" width="6.453125" style="604" customWidth="1"/>
    <col min="15879" max="15879" width="17.7265625" style="604" customWidth="1"/>
    <col min="15880" max="15880" width="10.7265625" style="604" customWidth="1"/>
    <col min="15881" max="15881" width="15.7265625" style="604" customWidth="1"/>
    <col min="15882" max="15882" width="10.7265625" style="604" customWidth="1"/>
    <col min="15883" max="15883" width="15.7265625" style="604" customWidth="1"/>
    <col min="15884" max="15884" width="10.7265625" style="604" customWidth="1"/>
    <col min="15885" max="15885" width="15.7265625" style="604" customWidth="1"/>
    <col min="15886" max="15886" width="10.7265625" style="604" customWidth="1"/>
    <col min="15887" max="15887" width="15.7265625" style="604" customWidth="1"/>
    <col min="15888" max="16128" width="8.7265625" style="604"/>
    <col min="16129" max="16129" width="15.81640625" style="604" customWidth="1"/>
    <col min="16130" max="16130" width="10.7265625" style="604" customWidth="1"/>
    <col min="16131" max="16131" width="31.1796875" style="604" customWidth="1"/>
    <col min="16132" max="16132" width="13.81640625" style="604" customWidth="1"/>
    <col min="16133" max="16133" width="7.7265625" style="604" customWidth="1"/>
    <col min="16134" max="16134" width="6.453125" style="604" customWidth="1"/>
    <col min="16135" max="16135" width="17.7265625" style="604" customWidth="1"/>
    <col min="16136" max="16136" width="10.7265625" style="604" customWidth="1"/>
    <col min="16137" max="16137" width="15.7265625" style="604" customWidth="1"/>
    <col min="16138" max="16138" width="10.7265625" style="604" customWidth="1"/>
    <col min="16139" max="16139" width="15.7265625" style="604" customWidth="1"/>
    <col min="16140" max="16140" width="10.7265625" style="604" customWidth="1"/>
    <col min="16141" max="16141" width="15.7265625" style="604" customWidth="1"/>
    <col min="16142" max="16142" width="10.7265625" style="604" customWidth="1"/>
    <col min="16143" max="16143" width="15.7265625" style="604" customWidth="1"/>
    <col min="16144" max="16384" width="8.7265625" style="604"/>
  </cols>
  <sheetData>
    <row r="1" spans="2:16">
      <c r="B1" s="602" t="s">
        <v>106</v>
      </c>
    </row>
    <row r="2" spans="2:16">
      <c r="B2" s="1536" t="s">
        <v>0</v>
      </c>
      <c r="C2" s="1536"/>
      <c r="D2" s="1536"/>
      <c r="E2" s="1536"/>
      <c r="F2" s="1536"/>
      <c r="G2" s="1536"/>
      <c r="H2" s="1536"/>
      <c r="I2" s="1536"/>
      <c r="J2" s="1536"/>
      <c r="K2" s="1536"/>
      <c r="L2" s="1536"/>
      <c r="M2" s="1536"/>
      <c r="N2" s="1536"/>
      <c r="O2" s="1536"/>
      <c r="P2" s="1536"/>
    </row>
    <row r="3" spans="2:16">
      <c r="B3" s="1537" t="s">
        <v>1</v>
      </c>
      <c r="C3" s="1537"/>
      <c r="D3" s="1537"/>
      <c r="E3" s="1537"/>
      <c r="F3" s="1537"/>
      <c r="G3" s="1537"/>
      <c r="H3" s="1537"/>
      <c r="I3" s="1537"/>
      <c r="J3" s="1537"/>
      <c r="K3" s="1537"/>
      <c r="L3" s="1537"/>
      <c r="M3" s="1537"/>
      <c r="N3" s="1537"/>
      <c r="O3" s="1537"/>
      <c r="P3" s="1537"/>
    </row>
    <row r="4" spans="2:16">
      <c r="D4" s="606"/>
      <c r="E4" s="674"/>
      <c r="G4" s="609"/>
    </row>
    <row r="5" spans="2:16">
      <c r="B5" s="610" t="s">
        <v>376</v>
      </c>
      <c r="C5" s="610"/>
      <c r="D5" s="606"/>
      <c r="E5" s="674"/>
    </row>
    <row r="6" spans="2:16">
      <c r="B6" s="611" t="s">
        <v>109</v>
      </c>
      <c r="C6" s="612"/>
      <c r="D6" s="613"/>
      <c r="E6" s="675"/>
      <c r="F6" s="676"/>
      <c r="G6" s="616" t="s">
        <v>110</v>
      </c>
      <c r="H6" s="617"/>
      <c r="I6" s="617"/>
      <c r="J6" s="617"/>
      <c r="K6" s="618"/>
      <c r="L6" s="619" t="s">
        <v>377</v>
      </c>
      <c r="M6" s="619"/>
      <c r="N6" s="619"/>
      <c r="O6" s="620"/>
    </row>
    <row r="7" spans="2:16">
      <c r="B7" s="621" t="s">
        <v>540</v>
      </c>
      <c r="C7" s="610"/>
      <c r="D7" s="622"/>
      <c r="E7" s="677"/>
      <c r="F7" s="678"/>
      <c r="G7" s="625" t="s">
        <v>113</v>
      </c>
      <c r="H7" s="625" t="s">
        <v>8</v>
      </c>
      <c r="I7" s="626"/>
      <c r="J7" s="616" t="s">
        <v>114</v>
      </c>
      <c r="K7" s="618"/>
      <c r="L7" s="627" t="s">
        <v>205</v>
      </c>
      <c r="M7" s="627"/>
      <c r="N7" s="627"/>
      <c r="O7" s="626"/>
    </row>
    <row r="8" spans="2:16">
      <c r="B8" s="628"/>
      <c r="C8" s="611"/>
      <c r="D8" s="629"/>
      <c r="E8" s="679"/>
      <c r="F8" s="680"/>
      <c r="G8" s="611"/>
      <c r="H8" s="1538" t="s">
        <v>116</v>
      </c>
      <c r="I8" s="1539"/>
      <c r="J8" s="1539"/>
      <c r="K8" s="1539"/>
      <c r="L8" s="1539"/>
      <c r="M8" s="1539"/>
      <c r="N8" s="1539"/>
      <c r="O8" s="1540"/>
    </row>
    <row r="9" spans="2:16">
      <c r="B9" s="632" t="s">
        <v>10</v>
      </c>
      <c r="C9" s="635" t="s">
        <v>11</v>
      </c>
      <c r="D9" s="634" t="s">
        <v>117</v>
      </c>
      <c r="E9" s="1541" t="s">
        <v>13</v>
      </c>
      <c r="F9" s="1542"/>
      <c r="G9" s="635" t="s">
        <v>14</v>
      </c>
      <c r="H9" s="1538" t="s">
        <v>118</v>
      </c>
      <c r="I9" s="1540"/>
      <c r="J9" s="1538" t="s">
        <v>119</v>
      </c>
      <c r="K9" s="1540"/>
      <c r="L9" s="1538" t="s">
        <v>120</v>
      </c>
      <c r="M9" s="1540"/>
      <c r="N9" s="1538" t="s">
        <v>121</v>
      </c>
      <c r="O9" s="1540"/>
    </row>
    <row r="10" spans="2:16">
      <c r="B10" s="636"/>
      <c r="C10" s="625"/>
      <c r="D10" s="637"/>
      <c r="E10" s="681"/>
      <c r="F10" s="682"/>
      <c r="G10" s="625"/>
      <c r="H10" s="640" t="s">
        <v>22</v>
      </c>
      <c r="I10" s="641" t="s">
        <v>21</v>
      </c>
      <c r="J10" s="641" t="s">
        <v>22</v>
      </c>
      <c r="K10" s="641" t="s">
        <v>122</v>
      </c>
      <c r="L10" s="640" t="s">
        <v>22</v>
      </c>
      <c r="M10" s="642" t="s">
        <v>122</v>
      </c>
      <c r="N10" s="640" t="s">
        <v>22</v>
      </c>
      <c r="O10" s="640" t="s">
        <v>21</v>
      </c>
    </row>
    <row r="11" spans="2:16" s="651" customFormat="1" ht="15" customHeight="1">
      <c r="B11" s="643" t="s">
        <v>186</v>
      </c>
      <c r="C11" s="683" t="s">
        <v>1555</v>
      </c>
      <c r="D11" s="684">
        <v>200</v>
      </c>
      <c r="E11" s="685">
        <v>20</v>
      </c>
      <c r="F11" s="649" t="s">
        <v>135</v>
      </c>
      <c r="G11" s="648">
        <f>I11+K11+M11+O11</f>
        <v>4000</v>
      </c>
      <c r="H11" s="686">
        <v>5</v>
      </c>
      <c r="I11" s="650">
        <f>H11*D11</f>
        <v>1000</v>
      </c>
      <c r="J11" s="686">
        <v>5</v>
      </c>
      <c r="K11" s="650">
        <f>J11*D11</f>
        <v>1000</v>
      </c>
      <c r="L11" s="686">
        <v>5</v>
      </c>
      <c r="M11" s="650">
        <f>L11*D11</f>
        <v>1000</v>
      </c>
      <c r="N11" s="686">
        <v>5</v>
      </c>
      <c r="O11" s="650">
        <f>N11*D11</f>
        <v>1000</v>
      </c>
    </row>
    <row r="12" spans="2:16" s="651" customFormat="1" ht="15" customHeight="1">
      <c r="B12" s="643" t="s">
        <v>543</v>
      </c>
      <c r="C12" s="683" t="s">
        <v>1556</v>
      </c>
      <c r="D12" s="684">
        <v>180</v>
      </c>
      <c r="E12" s="685">
        <v>16</v>
      </c>
      <c r="F12" s="649" t="s">
        <v>135</v>
      </c>
      <c r="G12" s="648">
        <f t="shared" ref="G12:G48" si="0">I12+K12+M12+O12</f>
        <v>2880</v>
      </c>
      <c r="H12" s="686">
        <v>4</v>
      </c>
      <c r="I12" s="650">
        <f t="shared" ref="I12:I47" si="1">H12*D12</f>
        <v>720</v>
      </c>
      <c r="J12" s="686">
        <v>4</v>
      </c>
      <c r="K12" s="650">
        <f t="shared" ref="K12:K48" si="2">J12*D12</f>
        <v>720</v>
      </c>
      <c r="L12" s="686">
        <v>4</v>
      </c>
      <c r="M12" s="650">
        <f t="shared" ref="M12:M48" si="3">L12*D12</f>
        <v>720</v>
      </c>
      <c r="N12" s="686">
        <v>4</v>
      </c>
      <c r="O12" s="650">
        <f t="shared" ref="O12:O48" si="4">N12*D12</f>
        <v>720</v>
      </c>
    </row>
    <row r="13" spans="2:16" s="651" customFormat="1" ht="15" customHeight="1">
      <c r="B13" s="643" t="s">
        <v>545</v>
      </c>
      <c r="C13" s="683" t="s">
        <v>1557</v>
      </c>
      <c r="D13" s="684">
        <v>250</v>
      </c>
      <c r="E13" s="687">
        <v>12</v>
      </c>
      <c r="F13" s="649" t="s">
        <v>135</v>
      </c>
      <c r="G13" s="648">
        <f t="shared" si="0"/>
        <v>3000</v>
      </c>
      <c r="H13" s="686">
        <v>3</v>
      </c>
      <c r="I13" s="650">
        <f t="shared" si="1"/>
        <v>750</v>
      </c>
      <c r="J13" s="686">
        <v>3</v>
      </c>
      <c r="K13" s="650">
        <f t="shared" si="2"/>
        <v>750</v>
      </c>
      <c r="L13" s="686">
        <v>3</v>
      </c>
      <c r="M13" s="650">
        <f t="shared" si="3"/>
        <v>750</v>
      </c>
      <c r="N13" s="686">
        <v>3</v>
      </c>
      <c r="O13" s="650">
        <f t="shared" si="4"/>
        <v>750</v>
      </c>
    </row>
    <row r="14" spans="2:16" s="651" customFormat="1" ht="15" customHeight="1">
      <c r="B14" s="643" t="s">
        <v>547</v>
      </c>
      <c r="C14" s="683" t="s">
        <v>1558</v>
      </c>
      <c r="D14" s="684">
        <v>230</v>
      </c>
      <c r="E14" s="685">
        <v>12</v>
      </c>
      <c r="F14" s="649" t="s">
        <v>135</v>
      </c>
      <c r="G14" s="648">
        <f t="shared" si="0"/>
        <v>2760</v>
      </c>
      <c r="H14" s="686">
        <v>3</v>
      </c>
      <c r="I14" s="650">
        <f t="shared" si="1"/>
        <v>690</v>
      </c>
      <c r="J14" s="686">
        <v>3</v>
      </c>
      <c r="K14" s="650">
        <f t="shared" si="2"/>
        <v>690</v>
      </c>
      <c r="L14" s="686">
        <v>3</v>
      </c>
      <c r="M14" s="650">
        <f t="shared" si="3"/>
        <v>690</v>
      </c>
      <c r="N14" s="686">
        <v>3</v>
      </c>
      <c r="O14" s="650">
        <f t="shared" si="4"/>
        <v>690</v>
      </c>
    </row>
    <row r="15" spans="2:16" s="651" customFormat="1" ht="15" customHeight="1">
      <c r="B15" s="643" t="s">
        <v>549</v>
      </c>
      <c r="C15" s="683" t="s">
        <v>1559</v>
      </c>
      <c r="D15" s="684">
        <v>600</v>
      </c>
      <c r="E15" s="687">
        <v>12</v>
      </c>
      <c r="F15" s="649" t="s">
        <v>30</v>
      </c>
      <c r="G15" s="648">
        <f t="shared" si="0"/>
        <v>7200</v>
      </c>
      <c r="H15" s="686">
        <v>3</v>
      </c>
      <c r="I15" s="650">
        <f t="shared" si="1"/>
        <v>1800</v>
      </c>
      <c r="J15" s="686">
        <v>3</v>
      </c>
      <c r="K15" s="650">
        <f t="shared" si="2"/>
        <v>1800</v>
      </c>
      <c r="L15" s="686">
        <v>3</v>
      </c>
      <c r="M15" s="650">
        <f t="shared" si="3"/>
        <v>1800</v>
      </c>
      <c r="N15" s="686">
        <v>3</v>
      </c>
      <c r="O15" s="650">
        <f t="shared" si="4"/>
        <v>1800</v>
      </c>
    </row>
    <row r="16" spans="2:16" s="651" customFormat="1" ht="15" customHeight="1">
      <c r="B16" s="643" t="s">
        <v>551</v>
      </c>
      <c r="C16" s="683" t="s">
        <v>1560</v>
      </c>
      <c r="D16" s="684">
        <v>600</v>
      </c>
      <c r="E16" s="685">
        <v>6</v>
      </c>
      <c r="F16" s="649" t="s">
        <v>30</v>
      </c>
      <c r="G16" s="648">
        <f t="shared" si="0"/>
        <v>3600</v>
      </c>
      <c r="H16" s="686">
        <v>2</v>
      </c>
      <c r="I16" s="650">
        <f t="shared" si="1"/>
        <v>1200</v>
      </c>
      <c r="J16" s="686">
        <v>1</v>
      </c>
      <c r="K16" s="650">
        <f t="shared" si="2"/>
        <v>600</v>
      </c>
      <c r="L16" s="686">
        <v>2</v>
      </c>
      <c r="M16" s="650">
        <f t="shared" si="3"/>
        <v>1200</v>
      </c>
      <c r="N16" s="686">
        <v>1</v>
      </c>
      <c r="O16" s="650">
        <f t="shared" si="4"/>
        <v>600</v>
      </c>
    </row>
    <row r="17" spans="2:15" s="651" customFormat="1" ht="15" customHeight="1">
      <c r="B17" s="643" t="s">
        <v>554</v>
      </c>
      <c r="C17" s="683" t="s">
        <v>1561</v>
      </c>
      <c r="D17" s="684">
        <v>400</v>
      </c>
      <c r="E17" s="687">
        <v>4</v>
      </c>
      <c r="F17" s="649" t="s">
        <v>1562</v>
      </c>
      <c r="G17" s="648">
        <f t="shared" si="0"/>
        <v>1600</v>
      </c>
      <c r="H17" s="686">
        <v>2</v>
      </c>
      <c r="I17" s="650">
        <f t="shared" si="1"/>
        <v>800</v>
      </c>
      <c r="J17" s="686"/>
      <c r="K17" s="650">
        <f t="shared" si="2"/>
        <v>0</v>
      </c>
      <c r="L17" s="686">
        <v>1</v>
      </c>
      <c r="M17" s="650">
        <f t="shared" si="3"/>
        <v>400</v>
      </c>
      <c r="N17" s="686">
        <v>1</v>
      </c>
      <c r="O17" s="650">
        <f t="shared" si="4"/>
        <v>400</v>
      </c>
    </row>
    <row r="18" spans="2:15" s="651" customFormat="1" ht="15" customHeight="1">
      <c r="B18" s="643" t="s">
        <v>556</v>
      </c>
      <c r="C18" s="683" t="s">
        <v>1563</v>
      </c>
      <c r="D18" s="684">
        <v>400</v>
      </c>
      <c r="E18" s="687">
        <v>4</v>
      </c>
      <c r="F18" s="649" t="s">
        <v>1562</v>
      </c>
      <c r="G18" s="648">
        <f t="shared" si="0"/>
        <v>1600</v>
      </c>
      <c r="H18" s="686">
        <v>2</v>
      </c>
      <c r="I18" s="650">
        <f t="shared" si="1"/>
        <v>800</v>
      </c>
      <c r="J18" s="686"/>
      <c r="K18" s="650">
        <f t="shared" si="2"/>
        <v>0</v>
      </c>
      <c r="L18" s="686">
        <v>1</v>
      </c>
      <c r="M18" s="650">
        <f t="shared" si="3"/>
        <v>400</v>
      </c>
      <c r="N18" s="686">
        <v>1</v>
      </c>
      <c r="O18" s="650">
        <f t="shared" si="4"/>
        <v>400</v>
      </c>
    </row>
    <row r="19" spans="2:15" s="651" customFormat="1" ht="15" customHeight="1">
      <c r="B19" s="643" t="s">
        <v>557</v>
      </c>
      <c r="C19" s="683" t="s">
        <v>1564</v>
      </c>
      <c r="D19" s="684">
        <v>400</v>
      </c>
      <c r="E19" s="687">
        <v>4</v>
      </c>
      <c r="F19" s="649" t="s">
        <v>1562</v>
      </c>
      <c r="G19" s="648">
        <f t="shared" si="0"/>
        <v>1600</v>
      </c>
      <c r="H19" s="686">
        <v>2</v>
      </c>
      <c r="I19" s="650">
        <f t="shared" si="1"/>
        <v>800</v>
      </c>
      <c r="J19" s="686"/>
      <c r="K19" s="650">
        <f t="shared" si="2"/>
        <v>0</v>
      </c>
      <c r="L19" s="686">
        <v>1</v>
      </c>
      <c r="M19" s="650">
        <f t="shared" si="3"/>
        <v>400</v>
      </c>
      <c r="N19" s="686">
        <v>1</v>
      </c>
      <c r="O19" s="650">
        <f t="shared" si="4"/>
        <v>400</v>
      </c>
    </row>
    <row r="20" spans="2:15" s="651" customFormat="1" ht="15" customHeight="1">
      <c r="B20" s="643" t="s">
        <v>559</v>
      </c>
      <c r="C20" s="683" t="s">
        <v>1565</v>
      </c>
      <c r="D20" s="684">
        <v>400</v>
      </c>
      <c r="E20" s="687">
        <v>4</v>
      </c>
      <c r="F20" s="649" t="s">
        <v>1562</v>
      </c>
      <c r="G20" s="648">
        <f t="shared" si="0"/>
        <v>1600</v>
      </c>
      <c r="H20" s="686">
        <v>2</v>
      </c>
      <c r="I20" s="650">
        <f t="shared" si="1"/>
        <v>800</v>
      </c>
      <c r="J20" s="686"/>
      <c r="K20" s="650">
        <f t="shared" si="2"/>
        <v>0</v>
      </c>
      <c r="L20" s="686">
        <v>1</v>
      </c>
      <c r="M20" s="650">
        <f t="shared" si="3"/>
        <v>400</v>
      </c>
      <c r="N20" s="686">
        <v>1</v>
      </c>
      <c r="O20" s="650">
        <f t="shared" si="4"/>
        <v>400</v>
      </c>
    </row>
    <row r="21" spans="2:15" s="651" customFormat="1" ht="15" customHeight="1">
      <c r="B21" s="643" t="s">
        <v>561</v>
      </c>
      <c r="C21" s="683" t="s">
        <v>1566</v>
      </c>
      <c r="D21" s="684">
        <v>80</v>
      </c>
      <c r="E21" s="687">
        <v>5</v>
      </c>
      <c r="F21" s="649" t="s">
        <v>30</v>
      </c>
      <c r="G21" s="648">
        <f t="shared" si="0"/>
        <v>400</v>
      </c>
      <c r="H21" s="686">
        <v>5</v>
      </c>
      <c r="I21" s="650">
        <f t="shared" si="1"/>
        <v>400</v>
      </c>
      <c r="J21" s="686"/>
      <c r="K21" s="650">
        <f t="shared" si="2"/>
        <v>0</v>
      </c>
      <c r="L21" s="686"/>
      <c r="M21" s="650">
        <f t="shared" si="3"/>
        <v>0</v>
      </c>
      <c r="N21" s="686"/>
      <c r="O21" s="650">
        <f t="shared" si="4"/>
        <v>0</v>
      </c>
    </row>
    <row r="22" spans="2:15" s="651" customFormat="1" ht="15" customHeight="1">
      <c r="B22" s="643" t="s">
        <v>563</v>
      </c>
      <c r="C22" s="683" t="s">
        <v>1567</v>
      </c>
      <c r="D22" s="684">
        <v>150</v>
      </c>
      <c r="E22" s="687">
        <v>12</v>
      </c>
      <c r="F22" s="649" t="s">
        <v>148</v>
      </c>
      <c r="G22" s="648">
        <f t="shared" si="0"/>
        <v>1800</v>
      </c>
      <c r="H22" s="686">
        <v>12</v>
      </c>
      <c r="I22" s="650">
        <f t="shared" si="1"/>
        <v>1800</v>
      </c>
      <c r="J22" s="686"/>
      <c r="K22" s="650">
        <f t="shared" si="2"/>
        <v>0</v>
      </c>
      <c r="L22" s="686"/>
      <c r="M22" s="650">
        <f t="shared" si="3"/>
        <v>0</v>
      </c>
      <c r="N22" s="686"/>
      <c r="O22" s="650">
        <f t="shared" si="4"/>
        <v>0</v>
      </c>
    </row>
    <row r="23" spans="2:15" s="651" customFormat="1" ht="15" customHeight="1">
      <c r="B23" s="643" t="s">
        <v>565</v>
      </c>
      <c r="C23" s="683" t="s">
        <v>1568</v>
      </c>
      <c r="D23" s="684">
        <v>300</v>
      </c>
      <c r="E23" s="687">
        <v>1</v>
      </c>
      <c r="F23" s="649" t="s">
        <v>36</v>
      </c>
      <c r="G23" s="648">
        <f t="shared" si="0"/>
        <v>300</v>
      </c>
      <c r="H23" s="686"/>
      <c r="I23" s="650">
        <f t="shared" si="1"/>
        <v>0</v>
      </c>
      <c r="J23" s="686">
        <v>1</v>
      </c>
      <c r="K23" s="650">
        <f t="shared" si="2"/>
        <v>300</v>
      </c>
      <c r="L23" s="686"/>
      <c r="M23" s="650">
        <f t="shared" si="3"/>
        <v>0</v>
      </c>
      <c r="N23" s="686"/>
      <c r="O23" s="650">
        <f t="shared" si="4"/>
        <v>0</v>
      </c>
    </row>
    <row r="24" spans="2:15" s="651" customFormat="1" ht="15" customHeight="1">
      <c r="B24" s="643" t="s">
        <v>567</v>
      </c>
      <c r="C24" s="683" t="s">
        <v>1569</v>
      </c>
      <c r="D24" s="684">
        <v>60</v>
      </c>
      <c r="E24" s="685">
        <v>8</v>
      </c>
      <c r="F24" s="649" t="s">
        <v>148</v>
      </c>
      <c r="G24" s="648">
        <f t="shared" si="0"/>
        <v>480</v>
      </c>
      <c r="H24" s="686">
        <v>2</v>
      </c>
      <c r="I24" s="650">
        <f t="shared" si="1"/>
        <v>120</v>
      </c>
      <c r="J24" s="686">
        <v>2</v>
      </c>
      <c r="K24" s="650">
        <f t="shared" si="2"/>
        <v>120</v>
      </c>
      <c r="L24" s="686">
        <v>2</v>
      </c>
      <c r="M24" s="650">
        <f t="shared" si="3"/>
        <v>120</v>
      </c>
      <c r="N24" s="686">
        <v>2</v>
      </c>
      <c r="O24" s="650">
        <f t="shared" si="4"/>
        <v>120</v>
      </c>
    </row>
    <row r="25" spans="2:15" s="651" customFormat="1" ht="15" customHeight="1">
      <c r="B25" s="643" t="s">
        <v>569</v>
      </c>
      <c r="C25" s="683" t="s">
        <v>1570</v>
      </c>
      <c r="D25" s="684">
        <v>600</v>
      </c>
      <c r="E25" s="687">
        <v>3</v>
      </c>
      <c r="F25" s="649" t="s">
        <v>30</v>
      </c>
      <c r="G25" s="648">
        <f t="shared" si="0"/>
        <v>1800</v>
      </c>
      <c r="H25" s="686"/>
      <c r="I25" s="650">
        <f t="shared" si="1"/>
        <v>0</v>
      </c>
      <c r="J25" s="686">
        <v>1</v>
      </c>
      <c r="K25" s="650">
        <f t="shared" si="2"/>
        <v>600</v>
      </c>
      <c r="L25" s="686">
        <v>1</v>
      </c>
      <c r="M25" s="650">
        <f t="shared" si="3"/>
        <v>600</v>
      </c>
      <c r="N25" s="686">
        <v>1</v>
      </c>
      <c r="O25" s="650">
        <f t="shared" si="4"/>
        <v>600</v>
      </c>
    </row>
    <row r="26" spans="2:15" s="651" customFormat="1" ht="15" customHeight="1">
      <c r="B26" s="643" t="s">
        <v>571</v>
      </c>
      <c r="C26" s="683" t="s">
        <v>1571</v>
      </c>
      <c r="D26" s="684">
        <v>600</v>
      </c>
      <c r="E26" s="687">
        <v>3</v>
      </c>
      <c r="F26" s="649" t="s">
        <v>30</v>
      </c>
      <c r="G26" s="648">
        <f t="shared" si="0"/>
        <v>1800</v>
      </c>
      <c r="H26" s="686"/>
      <c r="I26" s="650">
        <f t="shared" si="1"/>
        <v>0</v>
      </c>
      <c r="J26" s="686">
        <v>1</v>
      </c>
      <c r="K26" s="650">
        <f t="shared" si="2"/>
        <v>600</v>
      </c>
      <c r="L26" s="686">
        <v>1</v>
      </c>
      <c r="M26" s="650">
        <f t="shared" si="3"/>
        <v>600</v>
      </c>
      <c r="N26" s="686">
        <v>1</v>
      </c>
      <c r="O26" s="650">
        <f t="shared" si="4"/>
        <v>600</v>
      </c>
    </row>
    <row r="27" spans="2:15" s="651" customFormat="1" ht="15" customHeight="1">
      <c r="B27" s="643" t="s">
        <v>573</v>
      </c>
      <c r="C27" s="683" t="s">
        <v>1572</v>
      </c>
      <c r="D27" s="684">
        <v>20</v>
      </c>
      <c r="E27" s="685">
        <v>50</v>
      </c>
      <c r="F27" s="649" t="s">
        <v>30</v>
      </c>
      <c r="G27" s="648">
        <f t="shared" si="0"/>
        <v>1000</v>
      </c>
      <c r="H27" s="686">
        <v>36</v>
      </c>
      <c r="I27" s="650">
        <f t="shared" si="1"/>
        <v>720</v>
      </c>
      <c r="J27" s="686"/>
      <c r="K27" s="650">
        <f t="shared" si="2"/>
        <v>0</v>
      </c>
      <c r="L27" s="686">
        <v>14</v>
      </c>
      <c r="M27" s="650">
        <f t="shared" si="3"/>
        <v>280</v>
      </c>
      <c r="N27" s="649"/>
      <c r="O27" s="650">
        <f t="shared" si="4"/>
        <v>0</v>
      </c>
    </row>
    <row r="28" spans="2:15" s="651" customFormat="1" ht="15" customHeight="1">
      <c r="B28" s="643" t="s">
        <v>575</v>
      </c>
      <c r="C28" s="683" t="s">
        <v>1573</v>
      </c>
      <c r="D28" s="684">
        <v>10</v>
      </c>
      <c r="E28" s="685">
        <v>30</v>
      </c>
      <c r="F28" s="649" t="s">
        <v>30</v>
      </c>
      <c r="G28" s="648">
        <f t="shared" si="0"/>
        <v>300</v>
      </c>
      <c r="H28" s="686">
        <v>12</v>
      </c>
      <c r="I28" s="650">
        <f t="shared" si="1"/>
        <v>120</v>
      </c>
      <c r="J28" s="686">
        <v>8</v>
      </c>
      <c r="K28" s="650">
        <f t="shared" si="2"/>
        <v>80</v>
      </c>
      <c r="L28" s="686">
        <v>10</v>
      </c>
      <c r="M28" s="650">
        <f t="shared" si="3"/>
        <v>100</v>
      </c>
      <c r="N28" s="649"/>
      <c r="O28" s="650">
        <f t="shared" si="4"/>
        <v>0</v>
      </c>
    </row>
    <row r="29" spans="2:15" s="651" customFormat="1" ht="15" customHeight="1">
      <c r="B29" s="643" t="s">
        <v>577</v>
      </c>
      <c r="C29" s="683" t="s">
        <v>1574</v>
      </c>
      <c r="D29" s="684">
        <v>10</v>
      </c>
      <c r="E29" s="685">
        <v>4</v>
      </c>
      <c r="F29" s="649" t="s">
        <v>30</v>
      </c>
      <c r="G29" s="648">
        <f t="shared" si="0"/>
        <v>40</v>
      </c>
      <c r="H29" s="686">
        <v>4</v>
      </c>
      <c r="I29" s="650">
        <f t="shared" si="1"/>
        <v>40</v>
      </c>
      <c r="J29" s="686"/>
      <c r="K29" s="650">
        <f t="shared" si="2"/>
        <v>0</v>
      </c>
      <c r="L29" s="686"/>
      <c r="M29" s="650">
        <f t="shared" si="3"/>
        <v>0</v>
      </c>
      <c r="N29" s="649"/>
      <c r="O29" s="650">
        <f t="shared" si="4"/>
        <v>0</v>
      </c>
    </row>
    <row r="30" spans="2:15" s="651" customFormat="1" ht="15" customHeight="1">
      <c r="B30" s="643" t="s">
        <v>579</v>
      </c>
      <c r="C30" s="683" t="s">
        <v>1575</v>
      </c>
      <c r="D30" s="684">
        <v>120</v>
      </c>
      <c r="E30" s="687">
        <v>1</v>
      </c>
      <c r="F30" s="649" t="s">
        <v>51</v>
      </c>
      <c r="G30" s="648">
        <f t="shared" si="0"/>
        <v>120</v>
      </c>
      <c r="H30" s="686"/>
      <c r="I30" s="650">
        <f t="shared" si="1"/>
        <v>0</v>
      </c>
      <c r="J30" s="686"/>
      <c r="K30" s="650">
        <f t="shared" si="2"/>
        <v>0</v>
      </c>
      <c r="L30" s="686">
        <v>1</v>
      </c>
      <c r="M30" s="650">
        <f t="shared" si="3"/>
        <v>120</v>
      </c>
      <c r="N30" s="649"/>
      <c r="O30" s="650">
        <f t="shared" si="4"/>
        <v>0</v>
      </c>
    </row>
    <row r="31" spans="2:15" s="651" customFormat="1" ht="15" customHeight="1">
      <c r="B31" s="643" t="s">
        <v>581</v>
      </c>
      <c r="C31" s="683" t="s">
        <v>1576</v>
      </c>
      <c r="D31" s="684">
        <v>100</v>
      </c>
      <c r="E31" s="685">
        <v>1</v>
      </c>
      <c r="F31" s="649" t="s">
        <v>51</v>
      </c>
      <c r="G31" s="648">
        <f t="shared" si="0"/>
        <v>100</v>
      </c>
      <c r="H31" s="686">
        <v>1</v>
      </c>
      <c r="I31" s="650">
        <f t="shared" si="1"/>
        <v>100</v>
      </c>
      <c r="J31" s="686"/>
      <c r="K31" s="650">
        <f t="shared" si="2"/>
        <v>0</v>
      </c>
      <c r="L31" s="686"/>
      <c r="M31" s="650">
        <f t="shared" si="3"/>
        <v>0</v>
      </c>
      <c r="N31" s="649"/>
      <c r="O31" s="650">
        <f t="shared" si="4"/>
        <v>0</v>
      </c>
    </row>
    <row r="32" spans="2:15" s="651" customFormat="1" ht="15" customHeight="1">
      <c r="B32" s="643" t="s">
        <v>583</v>
      </c>
      <c r="C32" s="683" t="s">
        <v>1577</v>
      </c>
      <c r="D32" s="684">
        <v>500</v>
      </c>
      <c r="E32" s="685">
        <v>4</v>
      </c>
      <c r="F32" s="649" t="s">
        <v>30</v>
      </c>
      <c r="G32" s="648">
        <f t="shared" si="0"/>
        <v>2000</v>
      </c>
      <c r="H32" s="686">
        <v>2</v>
      </c>
      <c r="I32" s="650">
        <f t="shared" si="1"/>
        <v>1000</v>
      </c>
      <c r="J32" s="686"/>
      <c r="K32" s="650">
        <f t="shared" si="2"/>
        <v>0</v>
      </c>
      <c r="L32" s="686">
        <v>2</v>
      </c>
      <c r="M32" s="650">
        <f t="shared" si="3"/>
        <v>1000</v>
      </c>
      <c r="N32" s="649"/>
      <c r="O32" s="650">
        <f t="shared" si="4"/>
        <v>0</v>
      </c>
    </row>
    <row r="33" spans="2:16" s="651" customFormat="1" ht="15" customHeight="1">
      <c r="B33" s="643" t="s">
        <v>585</v>
      </c>
      <c r="C33" s="683" t="s">
        <v>1578</v>
      </c>
      <c r="D33" s="684">
        <v>700</v>
      </c>
      <c r="E33" s="685">
        <v>1</v>
      </c>
      <c r="F33" s="649" t="s">
        <v>36</v>
      </c>
      <c r="G33" s="648">
        <f t="shared" si="0"/>
        <v>700</v>
      </c>
      <c r="H33" s="686">
        <v>1</v>
      </c>
      <c r="I33" s="650">
        <f t="shared" si="1"/>
        <v>700</v>
      </c>
      <c r="J33" s="686"/>
      <c r="K33" s="650">
        <f t="shared" si="2"/>
        <v>0</v>
      </c>
      <c r="L33" s="686"/>
      <c r="M33" s="650">
        <f t="shared" si="3"/>
        <v>0</v>
      </c>
      <c r="N33" s="649"/>
      <c r="O33" s="650">
        <f t="shared" si="4"/>
        <v>0</v>
      </c>
    </row>
    <row r="34" spans="2:16" s="651" customFormat="1" ht="15" customHeight="1">
      <c r="B34" s="643" t="s">
        <v>587</v>
      </c>
      <c r="C34" s="683" t="s">
        <v>1579</v>
      </c>
      <c r="D34" s="684">
        <v>800</v>
      </c>
      <c r="E34" s="687">
        <v>1</v>
      </c>
      <c r="F34" s="649" t="s">
        <v>36</v>
      </c>
      <c r="G34" s="648">
        <f t="shared" si="0"/>
        <v>800</v>
      </c>
      <c r="H34" s="686">
        <v>1</v>
      </c>
      <c r="I34" s="650">
        <f t="shared" si="1"/>
        <v>800</v>
      </c>
      <c r="J34" s="686"/>
      <c r="K34" s="650">
        <f t="shared" si="2"/>
        <v>0</v>
      </c>
      <c r="L34" s="686"/>
      <c r="M34" s="650">
        <f t="shared" si="3"/>
        <v>0</v>
      </c>
      <c r="N34" s="649"/>
      <c r="O34" s="650">
        <f t="shared" si="4"/>
        <v>0</v>
      </c>
    </row>
    <row r="35" spans="2:16" s="651" customFormat="1" ht="15" customHeight="1">
      <c r="B35" s="643" t="s">
        <v>589</v>
      </c>
      <c r="C35" s="683" t="s">
        <v>1580</v>
      </c>
      <c r="D35" s="684">
        <v>200</v>
      </c>
      <c r="E35" s="685">
        <v>2</v>
      </c>
      <c r="F35" s="649" t="s">
        <v>30</v>
      </c>
      <c r="G35" s="648">
        <f t="shared" si="0"/>
        <v>400</v>
      </c>
      <c r="H35" s="686">
        <v>1</v>
      </c>
      <c r="I35" s="650">
        <f t="shared" si="1"/>
        <v>200</v>
      </c>
      <c r="J35" s="686"/>
      <c r="K35" s="650">
        <f t="shared" si="2"/>
        <v>0</v>
      </c>
      <c r="L35" s="686">
        <v>1</v>
      </c>
      <c r="M35" s="650">
        <f t="shared" si="3"/>
        <v>200</v>
      </c>
      <c r="N35" s="649"/>
      <c r="O35" s="650">
        <f t="shared" si="4"/>
        <v>0</v>
      </c>
    </row>
    <row r="36" spans="2:16" s="651" customFormat="1" ht="15" customHeight="1">
      <c r="B36" s="643" t="s">
        <v>591</v>
      </c>
      <c r="C36" s="683" t="s">
        <v>1581</v>
      </c>
      <c r="D36" s="684">
        <v>5000</v>
      </c>
      <c r="E36" s="687">
        <v>1</v>
      </c>
      <c r="F36" s="649" t="s">
        <v>36</v>
      </c>
      <c r="G36" s="648">
        <f t="shared" si="0"/>
        <v>5000</v>
      </c>
      <c r="H36" s="686">
        <v>1</v>
      </c>
      <c r="I36" s="650">
        <f t="shared" si="1"/>
        <v>5000</v>
      </c>
      <c r="J36" s="686"/>
      <c r="K36" s="650">
        <f t="shared" si="2"/>
        <v>0</v>
      </c>
      <c r="L36" s="686"/>
      <c r="M36" s="650">
        <f t="shared" si="3"/>
        <v>0</v>
      </c>
      <c r="N36" s="649"/>
      <c r="O36" s="650">
        <f t="shared" si="4"/>
        <v>0</v>
      </c>
    </row>
    <row r="37" spans="2:16" s="651" customFormat="1" ht="15" customHeight="1">
      <c r="B37" s="643" t="s">
        <v>593</v>
      </c>
      <c r="C37" s="683" t="s">
        <v>1582</v>
      </c>
      <c r="D37" s="684">
        <v>50</v>
      </c>
      <c r="E37" s="685">
        <v>4</v>
      </c>
      <c r="F37" s="649" t="s">
        <v>148</v>
      </c>
      <c r="G37" s="648">
        <f t="shared" si="0"/>
        <v>200</v>
      </c>
      <c r="H37" s="686">
        <v>1</v>
      </c>
      <c r="I37" s="650">
        <f t="shared" si="1"/>
        <v>50</v>
      </c>
      <c r="J37" s="686">
        <v>1</v>
      </c>
      <c r="K37" s="650">
        <f t="shared" si="2"/>
        <v>50</v>
      </c>
      <c r="L37" s="686">
        <v>1</v>
      </c>
      <c r="M37" s="650">
        <f t="shared" si="3"/>
        <v>50</v>
      </c>
      <c r="N37" s="649">
        <v>1</v>
      </c>
      <c r="O37" s="650">
        <f t="shared" si="4"/>
        <v>50</v>
      </c>
    </row>
    <row r="38" spans="2:16" s="651" customFormat="1" ht="15" customHeight="1">
      <c r="B38" s="643" t="s">
        <v>595</v>
      </c>
      <c r="C38" s="683" t="s">
        <v>1583</v>
      </c>
      <c r="D38" s="684">
        <v>250</v>
      </c>
      <c r="E38" s="685">
        <v>1</v>
      </c>
      <c r="F38" s="649" t="s">
        <v>553</v>
      </c>
      <c r="G38" s="648">
        <f t="shared" si="0"/>
        <v>250</v>
      </c>
      <c r="H38" s="686">
        <v>1</v>
      </c>
      <c r="I38" s="650">
        <f t="shared" si="1"/>
        <v>250</v>
      </c>
      <c r="J38" s="686"/>
      <c r="K38" s="650">
        <f t="shared" si="2"/>
        <v>0</v>
      </c>
      <c r="L38" s="686"/>
      <c r="M38" s="650">
        <f t="shared" si="3"/>
        <v>0</v>
      </c>
      <c r="N38" s="649"/>
      <c r="O38" s="650">
        <f t="shared" si="4"/>
        <v>0</v>
      </c>
    </row>
    <row r="39" spans="2:16" s="651" customFormat="1" ht="15" customHeight="1">
      <c r="B39" s="643" t="s">
        <v>597</v>
      </c>
      <c r="C39" s="683" t="s">
        <v>1584</v>
      </c>
      <c r="D39" s="684">
        <v>260</v>
      </c>
      <c r="E39" s="687">
        <v>1</v>
      </c>
      <c r="F39" s="649" t="s">
        <v>553</v>
      </c>
      <c r="G39" s="648">
        <f t="shared" si="0"/>
        <v>260</v>
      </c>
      <c r="H39" s="686">
        <v>1</v>
      </c>
      <c r="I39" s="650">
        <f t="shared" si="1"/>
        <v>260</v>
      </c>
      <c r="J39" s="686"/>
      <c r="K39" s="650">
        <f t="shared" si="2"/>
        <v>0</v>
      </c>
      <c r="L39" s="686"/>
      <c r="M39" s="650">
        <f t="shared" si="3"/>
        <v>0</v>
      </c>
      <c r="N39" s="649"/>
      <c r="O39" s="650">
        <f t="shared" si="4"/>
        <v>0</v>
      </c>
    </row>
    <row r="40" spans="2:16" s="651" customFormat="1" ht="15" customHeight="1">
      <c r="B40" s="643" t="s">
        <v>599</v>
      </c>
      <c r="C40" s="686" t="s">
        <v>1585</v>
      </c>
      <c r="D40" s="684">
        <v>400</v>
      </c>
      <c r="E40" s="685">
        <v>2</v>
      </c>
      <c r="F40" s="649" t="s">
        <v>30</v>
      </c>
      <c r="G40" s="648">
        <f t="shared" si="0"/>
        <v>800</v>
      </c>
      <c r="H40" s="686">
        <v>2</v>
      </c>
      <c r="I40" s="650">
        <f t="shared" si="1"/>
        <v>800</v>
      </c>
      <c r="J40" s="686"/>
      <c r="K40" s="650">
        <f t="shared" si="2"/>
        <v>0</v>
      </c>
      <c r="L40" s="686"/>
      <c r="M40" s="650">
        <f t="shared" si="3"/>
        <v>0</v>
      </c>
      <c r="N40" s="649"/>
      <c r="O40" s="650">
        <f t="shared" si="4"/>
        <v>0</v>
      </c>
    </row>
    <row r="41" spans="2:16" ht="14.5">
      <c r="B41" s="643" t="s">
        <v>707</v>
      </c>
      <c r="C41" s="686" t="s">
        <v>1488</v>
      </c>
      <c r="D41" s="684">
        <v>50</v>
      </c>
      <c r="E41" s="685">
        <v>6</v>
      </c>
      <c r="F41" s="649" t="s">
        <v>30</v>
      </c>
      <c r="G41" s="648">
        <f t="shared" si="0"/>
        <v>300</v>
      </c>
      <c r="H41" s="686">
        <v>3</v>
      </c>
      <c r="I41" s="650">
        <f t="shared" si="1"/>
        <v>150</v>
      </c>
      <c r="J41" s="649"/>
      <c r="K41" s="650">
        <f t="shared" si="2"/>
        <v>0</v>
      </c>
      <c r="L41" s="649">
        <v>3</v>
      </c>
      <c r="M41" s="650">
        <f t="shared" si="3"/>
        <v>150</v>
      </c>
      <c r="N41" s="649"/>
      <c r="O41" s="650">
        <f t="shared" si="4"/>
        <v>0</v>
      </c>
      <c r="P41" s="651"/>
    </row>
    <row r="42" spans="2:16" ht="14.5">
      <c r="B42" s="643" t="s">
        <v>708</v>
      </c>
      <c r="C42" s="688" t="s">
        <v>1586</v>
      </c>
      <c r="D42" s="684">
        <v>10000</v>
      </c>
      <c r="E42" s="687">
        <v>1</v>
      </c>
      <c r="F42" s="649" t="s">
        <v>871</v>
      </c>
      <c r="G42" s="648">
        <f t="shared" si="0"/>
        <v>10000</v>
      </c>
      <c r="H42" s="686">
        <v>1</v>
      </c>
      <c r="I42" s="650">
        <f t="shared" si="1"/>
        <v>10000</v>
      </c>
      <c r="J42" s="649"/>
      <c r="K42" s="650">
        <f t="shared" si="2"/>
        <v>0</v>
      </c>
      <c r="L42" s="649"/>
      <c r="M42" s="650">
        <f t="shared" si="3"/>
        <v>0</v>
      </c>
      <c r="N42" s="649"/>
      <c r="O42" s="650">
        <f t="shared" si="4"/>
        <v>0</v>
      </c>
      <c r="P42" s="651"/>
    </row>
    <row r="43" spans="2:16" ht="14.5">
      <c r="B43" s="643" t="s">
        <v>709</v>
      </c>
      <c r="C43" s="686" t="s">
        <v>1587</v>
      </c>
      <c r="D43" s="684">
        <v>600</v>
      </c>
      <c r="E43" s="685">
        <v>2</v>
      </c>
      <c r="F43" s="649" t="s">
        <v>30</v>
      </c>
      <c r="G43" s="648">
        <f t="shared" si="0"/>
        <v>1200</v>
      </c>
      <c r="H43" s="686">
        <v>2</v>
      </c>
      <c r="I43" s="650">
        <f t="shared" si="1"/>
        <v>1200</v>
      </c>
      <c r="J43" s="649"/>
      <c r="K43" s="650">
        <f t="shared" si="2"/>
        <v>0</v>
      </c>
      <c r="L43" s="649"/>
      <c r="M43" s="650">
        <f t="shared" si="3"/>
        <v>0</v>
      </c>
      <c r="N43" s="649"/>
      <c r="O43" s="650">
        <f t="shared" si="4"/>
        <v>0</v>
      </c>
      <c r="P43" s="651"/>
    </row>
    <row r="44" spans="2:16" ht="14.5">
      <c r="B44" s="643" t="s">
        <v>710</v>
      </c>
      <c r="C44" s="686" t="s">
        <v>1588</v>
      </c>
      <c r="D44" s="684">
        <v>1400</v>
      </c>
      <c r="E44" s="685">
        <v>1</v>
      </c>
      <c r="F44" s="649" t="s">
        <v>553</v>
      </c>
      <c r="G44" s="648">
        <f t="shared" si="0"/>
        <v>1400</v>
      </c>
      <c r="H44" s="686">
        <v>1</v>
      </c>
      <c r="I44" s="650">
        <f t="shared" si="1"/>
        <v>1400</v>
      </c>
      <c r="J44" s="649"/>
      <c r="K44" s="650">
        <f t="shared" si="2"/>
        <v>0</v>
      </c>
      <c r="L44" s="649"/>
      <c r="M44" s="650">
        <f t="shared" si="3"/>
        <v>0</v>
      </c>
      <c r="N44" s="649"/>
      <c r="O44" s="650">
        <f t="shared" si="4"/>
        <v>0</v>
      </c>
      <c r="P44" s="651"/>
    </row>
    <row r="45" spans="2:16" ht="14.5">
      <c r="B45" s="643" t="s">
        <v>711</v>
      </c>
      <c r="C45" s="688" t="s">
        <v>1589</v>
      </c>
      <c r="D45" s="684">
        <v>10000</v>
      </c>
      <c r="E45" s="687">
        <v>1</v>
      </c>
      <c r="F45" s="649" t="s">
        <v>36</v>
      </c>
      <c r="G45" s="648">
        <f t="shared" si="0"/>
        <v>10000</v>
      </c>
      <c r="H45" s="686"/>
      <c r="I45" s="650">
        <f t="shared" si="1"/>
        <v>0</v>
      </c>
      <c r="J45" s="649">
        <v>1</v>
      </c>
      <c r="K45" s="650">
        <f t="shared" si="2"/>
        <v>10000</v>
      </c>
      <c r="L45" s="649"/>
      <c r="M45" s="650">
        <f t="shared" si="3"/>
        <v>0</v>
      </c>
      <c r="N45" s="649"/>
      <c r="O45" s="650">
        <f t="shared" si="4"/>
        <v>0</v>
      </c>
      <c r="P45" s="651"/>
    </row>
    <row r="46" spans="2:16" ht="14.5">
      <c r="B46" s="643" t="s">
        <v>713</v>
      </c>
      <c r="C46" s="683" t="s">
        <v>1590</v>
      </c>
      <c r="D46" s="645">
        <v>2000</v>
      </c>
      <c r="E46" s="687">
        <v>1</v>
      </c>
      <c r="F46" s="649" t="s">
        <v>36</v>
      </c>
      <c r="G46" s="648">
        <f t="shared" si="0"/>
        <v>2000</v>
      </c>
      <c r="H46" s="686">
        <v>1</v>
      </c>
      <c r="I46" s="650">
        <f t="shared" si="1"/>
        <v>2000</v>
      </c>
      <c r="J46" s="649"/>
      <c r="K46" s="650">
        <f t="shared" si="2"/>
        <v>0</v>
      </c>
      <c r="L46" s="649"/>
      <c r="M46" s="650">
        <f t="shared" si="3"/>
        <v>0</v>
      </c>
      <c r="N46" s="649"/>
      <c r="O46" s="650">
        <f t="shared" si="4"/>
        <v>0</v>
      </c>
      <c r="P46" s="651"/>
    </row>
    <row r="47" spans="2:16" ht="14.5">
      <c r="B47" s="643" t="s">
        <v>714</v>
      </c>
      <c r="C47" s="644" t="s">
        <v>430</v>
      </c>
      <c r="D47" s="645">
        <v>2000</v>
      </c>
      <c r="E47" s="646">
        <v>1</v>
      </c>
      <c r="F47" s="649" t="s">
        <v>57</v>
      </c>
      <c r="G47" s="648">
        <f t="shared" si="0"/>
        <v>2000</v>
      </c>
      <c r="H47" s="686">
        <v>1</v>
      </c>
      <c r="I47" s="650">
        <f t="shared" si="1"/>
        <v>2000</v>
      </c>
      <c r="J47" s="649"/>
      <c r="K47" s="650">
        <f t="shared" si="2"/>
        <v>0</v>
      </c>
      <c r="L47" s="649"/>
      <c r="M47" s="650">
        <f t="shared" si="3"/>
        <v>0</v>
      </c>
      <c r="N47" s="649"/>
      <c r="O47" s="650">
        <f t="shared" si="4"/>
        <v>0</v>
      </c>
      <c r="P47" s="651"/>
    </row>
    <row r="48" spans="2:16" ht="14.5">
      <c r="B48" s="643">
        <v>38</v>
      </c>
      <c r="C48" s="644" t="s">
        <v>1591</v>
      </c>
      <c r="D48" s="645">
        <v>500</v>
      </c>
      <c r="E48" s="646">
        <v>5</v>
      </c>
      <c r="F48" s="649" t="s">
        <v>36</v>
      </c>
      <c r="G48" s="648">
        <f t="shared" si="0"/>
        <v>2500</v>
      </c>
      <c r="H48" s="686"/>
      <c r="I48" s="650"/>
      <c r="J48" s="649">
        <v>5</v>
      </c>
      <c r="K48" s="650">
        <f t="shared" si="2"/>
        <v>2500</v>
      </c>
      <c r="L48" s="649"/>
      <c r="M48" s="650">
        <f t="shared" si="3"/>
        <v>0</v>
      </c>
      <c r="N48" s="649"/>
      <c r="O48" s="650">
        <f t="shared" si="4"/>
        <v>0</v>
      </c>
      <c r="P48" s="651"/>
    </row>
    <row r="49" spans="2:15" s="651" customFormat="1" ht="15" customHeight="1">
      <c r="B49" s="643"/>
      <c r="C49" s="644"/>
      <c r="D49" s="654" t="s">
        <v>601</v>
      </c>
      <c r="E49" s="646"/>
      <c r="F49" s="649"/>
      <c r="G49" s="656">
        <f>SUM(G11:G48)</f>
        <v>77790</v>
      </c>
      <c r="H49" s="649"/>
      <c r="I49" s="650"/>
      <c r="J49" s="649"/>
      <c r="K49" s="650"/>
      <c r="L49" s="649"/>
      <c r="M49" s="650"/>
      <c r="N49" s="649"/>
      <c r="O49" s="650"/>
    </row>
    <row r="50" spans="2:15" s="651" customFormat="1" ht="15" customHeight="1">
      <c r="B50" s="657"/>
      <c r="C50" s="658"/>
      <c r="D50" s="659"/>
      <c r="E50" s="689"/>
      <c r="F50" s="663"/>
      <c r="G50" s="662"/>
      <c r="H50" s="663"/>
      <c r="I50" s="664"/>
      <c r="J50" s="663"/>
      <c r="K50" s="664"/>
      <c r="L50" s="663"/>
      <c r="M50" s="664"/>
      <c r="N50" s="663"/>
      <c r="O50" s="664"/>
    </row>
    <row r="51" spans="2:15" s="651" customFormat="1" ht="15" customHeight="1">
      <c r="B51" s="665" t="s">
        <v>196</v>
      </c>
      <c r="C51" s="666"/>
      <c r="D51" s="667"/>
      <c r="E51" s="690"/>
      <c r="F51" s="665"/>
      <c r="G51" s="662">
        <f>SUM(G49)</f>
        <v>77790</v>
      </c>
      <c r="H51" s="665"/>
      <c r="I51" s="670"/>
      <c r="J51" s="665"/>
      <c r="K51" s="670"/>
      <c r="L51" s="665"/>
      <c r="M51" s="670"/>
      <c r="N51" s="665"/>
      <c r="O51" s="670"/>
    </row>
    <row r="52" spans="2:15">
      <c r="B52" s="612"/>
      <c r="C52" s="619"/>
      <c r="D52" s="671"/>
      <c r="E52" s="691"/>
      <c r="F52" s="692"/>
      <c r="G52" s="619"/>
      <c r="H52" s="619"/>
      <c r="I52" s="619"/>
      <c r="J52" s="619"/>
      <c r="K52" s="619"/>
      <c r="L52" s="619"/>
      <c r="M52" s="619"/>
      <c r="N52" s="619"/>
      <c r="O52" s="619"/>
    </row>
    <row r="53" spans="2:15" ht="14">
      <c r="B53" s="542" t="s">
        <v>197</v>
      </c>
      <c r="C53" s="545"/>
      <c r="D53" s="546"/>
      <c r="E53" s="546"/>
      <c r="F53" s="542"/>
      <c r="G53" s="542"/>
      <c r="H53" s="542"/>
      <c r="I53" s="542"/>
      <c r="J53" s="542"/>
      <c r="K53" s="542"/>
      <c r="L53" s="542"/>
      <c r="M53" s="542"/>
      <c r="N53" s="544"/>
      <c r="O53" s="604"/>
    </row>
    <row r="54" spans="2:15" ht="14">
      <c r="B54" s="542"/>
      <c r="C54" s="545"/>
      <c r="D54" s="546"/>
      <c r="E54" s="546"/>
      <c r="F54" s="542"/>
      <c r="G54" s="542"/>
      <c r="H54" s="542" t="s">
        <v>99</v>
      </c>
      <c r="I54" s="542"/>
      <c r="J54" s="1533" t="s">
        <v>1592</v>
      </c>
      <c r="K54" s="1533"/>
      <c r="L54" s="1533"/>
      <c r="M54" s="1533"/>
      <c r="N54" s="544"/>
      <c r="O54" s="604"/>
    </row>
    <row r="55" spans="2:15" ht="14">
      <c r="B55" s="542"/>
      <c r="C55" s="545"/>
      <c r="D55" s="546"/>
      <c r="E55" s="546"/>
      <c r="F55" s="542"/>
      <c r="G55" s="542"/>
      <c r="H55" s="542"/>
      <c r="I55" s="542"/>
      <c r="J55" s="1534" t="s">
        <v>1593</v>
      </c>
      <c r="K55" s="1535"/>
      <c r="L55" s="1535"/>
      <c r="M55" s="542"/>
      <c r="N55" s="544"/>
      <c r="O55" s="604"/>
    </row>
    <row r="56" spans="2:15" ht="12.5">
      <c r="B56" s="604"/>
      <c r="C56" s="604"/>
      <c r="D56" s="604"/>
      <c r="E56" s="693"/>
      <c r="F56" s="693"/>
      <c r="G56" s="604"/>
      <c r="H56" s="604"/>
      <c r="I56" s="604"/>
      <c r="J56" s="604"/>
      <c r="K56" s="604"/>
      <c r="L56" s="604"/>
      <c r="M56" s="604"/>
      <c r="N56" s="604"/>
      <c r="O56" s="604"/>
    </row>
    <row r="57" spans="2:15" ht="12.5">
      <c r="B57" s="604"/>
      <c r="C57" s="604"/>
      <c r="D57" s="694"/>
      <c r="E57" s="693"/>
      <c r="F57" s="693"/>
      <c r="G57" s="604"/>
      <c r="H57" s="604"/>
      <c r="I57" s="604"/>
      <c r="J57" s="604"/>
      <c r="K57" s="604"/>
      <c r="L57" s="604"/>
      <c r="M57" s="604"/>
      <c r="N57" s="604"/>
      <c r="O57" s="604"/>
    </row>
    <row r="58" spans="2:15" ht="12.5">
      <c r="B58" s="604"/>
      <c r="C58" s="604"/>
      <c r="D58" s="604"/>
      <c r="E58" s="693"/>
      <c r="F58" s="693"/>
      <c r="G58" s="604"/>
      <c r="H58" s="604"/>
      <c r="I58" s="604"/>
      <c r="J58" s="604"/>
      <c r="K58" s="604"/>
      <c r="L58" s="604"/>
      <c r="M58" s="604"/>
      <c r="N58" s="604"/>
      <c r="O58" s="604"/>
    </row>
    <row r="59" spans="2:15" ht="12.5">
      <c r="B59" s="604"/>
      <c r="C59" s="604"/>
      <c r="D59" s="604"/>
      <c r="E59" s="693"/>
      <c r="F59" s="693"/>
      <c r="G59" s="604"/>
      <c r="H59" s="604"/>
      <c r="I59" s="604"/>
      <c r="J59" s="604"/>
      <c r="K59" s="604"/>
      <c r="L59" s="604"/>
      <c r="M59" s="604"/>
      <c r="N59" s="604"/>
      <c r="O59" s="604"/>
    </row>
    <row r="60" spans="2:15" ht="12.5">
      <c r="B60" s="604"/>
      <c r="C60" s="604"/>
      <c r="D60" s="604"/>
      <c r="E60" s="693"/>
      <c r="F60" s="693"/>
      <c r="G60" s="604"/>
      <c r="H60" s="604"/>
      <c r="I60" s="604"/>
      <c r="J60" s="604"/>
      <c r="K60" s="604"/>
      <c r="L60" s="604"/>
      <c r="M60" s="604"/>
      <c r="N60" s="604"/>
      <c r="O60" s="604"/>
    </row>
    <row r="61" spans="2:15" ht="12.5">
      <c r="B61" s="604"/>
      <c r="C61" s="604"/>
      <c r="D61" s="604"/>
      <c r="E61" s="693"/>
      <c r="F61" s="693"/>
      <c r="G61" s="604"/>
      <c r="H61" s="604"/>
      <c r="I61" s="604"/>
      <c r="J61" s="604"/>
      <c r="K61" s="604"/>
      <c r="L61" s="604"/>
      <c r="M61" s="604"/>
      <c r="N61" s="604"/>
      <c r="O61" s="604"/>
    </row>
    <row r="62" spans="2:15" ht="12.5">
      <c r="B62" s="604"/>
      <c r="C62" s="604"/>
      <c r="D62" s="604"/>
      <c r="E62" s="693"/>
      <c r="F62" s="693"/>
      <c r="G62" s="604"/>
      <c r="H62" s="604"/>
      <c r="I62" s="604"/>
      <c r="J62" s="604"/>
      <c r="K62" s="604"/>
      <c r="L62" s="604"/>
      <c r="M62" s="604"/>
      <c r="N62" s="604"/>
      <c r="O62" s="604"/>
    </row>
    <row r="63" spans="2:15" ht="12.5">
      <c r="B63" s="604"/>
      <c r="C63" s="604"/>
      <c r="D63" s="604"/>
      <c r="E63" s="693"/>
      <c r="F63" s="693"/>
      <c r="G63" s="604"/>
      <c r="H63" s="604"/>
      <c r="I63" s="604"/>
      <c r="J63" s="604"/>
      <c r="K63" s="604"/>
      <c r="L63" s="604"/>
      <c r="M63" s="604"/>
      <c r="N63" s="604"/>
      <c r="O63" s="604"/>
    </row>
    <row r="64" spans="2:15" ht="12.5">
      <c r="B64" s="604"/>
      <c r="C64" s="604"/>
      <c r="D64" s="604"/>
      <c r="E64" s="693"/>
      <c r="F64" s="693"/>
      <c r="G64" s="604"/>
      <c r="H64" s="604"/>
      <c r="I64" s="604"/>
      <c r="J64" s="604"/>
      <c r="K64" s="604"/>
      <c r="L64" s="604"/>
      <c r="M64" s="604"/>
      <c r="N64" s="604"/>
      <c r="O64" s="604"/>
    </row>
    <row r="65" spans="2:15" ht="12.5">
      <c r="B65" s="604"/>
      <c r="C65" s="604"/>
      <c r="D65" s="604"/>
      <c r="E65" s="693"/>
      <c r="F65" s="693"/>
      <c r="G65" s="604"/>
      <c r="H65" s="604"/>
      <c r="I65" s="604"/>
      <c r="J65" s="604"/>
      <c r="K65" s="604"/>
      <c r="L65" s="604"/>
      <c r="M65" s="604"/>
      <c r="N65" s="604"/>
      <c r="O65" s="604"/>
    </row>
    <row r="66" spans="2:15" ht="12.5">
      <c r="B66" s="604"/>
      <c r="C66" s="604"/>
      <c r="D66" s="604"/>
      <c r="E66" s="693"/>
      <c r="F66" s="693"/>
      <c r="G66" s="604"/>
      <c r="H66" s="604"/>
      <c r="I66" s="604"/>
      <c r="J66" s="604"/>
      <c r="K66" s="604"/>
      <c r="L66" s="604"/>
      <c r="M66" s="604"/>
      <c r="N66" s="604"/>
      <c r="O66" s="604"/>
    </row>
    <row r="67" spans="2:15" ht="12.5">
      <c r="B67" s="604"/>
      <c r="C67" s="604"/>
      <c r="D67" s="604"/>
      <c r="E67" s="693"/>
      <c r="F67" s="693"/>
      <c r="G67" s="604"/>
      <c r="H67" s="604"/>
      <c r="I67" s="604"/>
      <c r="J67" s="604"/>
      <c r="K67" s="604"/>
      <c r="L67" s="604"/>
      <c r="M67" s="604"/>
      <c r="N67" s="604"/>
      <c r="O67" s="604"/>
    </row>
    <row r="68" spans="2:15" ht="12.5">
      <c r="B68" s="604"/>
      <c r="C68" s="604"/>
      <c r="D68" s="604"/>
      <c r="E68" s="693"/>
      <c r="F68" s="693"/>
      <c r="G68" s="604"/>
      <c r="H68" s="604"/>
      <c r="I68" s="604"/>
      <c r="J68" s="604"/>
      <c r="K68" s="604"/>
      <c r="L68" s="604"/>
      <c r="M68" s="604"/>
      <c r="N68" s="604"/>
      <c r="O68" s="604"/>
    </row>
    <row r="69" spans="2:15" ht="12.5">
      <c r="B69" s="604"/>
      <c r="C69" s="604"/>
      <c r="D69" s="604"/>
      <c r="E69" s="693"/>
      <c r="F69" s="693"/>
      <c r="G69" s="604"/>
      <c r="H69" s="604"/>
      <c r="I69" s="604"/>
      <c r="J69" s="604"/>
      <c r="K69" s="604"/>
      <c r="L69" s="604"/>
      <c r="M69" s="604"/>
      <c r="N69" s="604"/>
      <c r="O69" s="604"/>
    </row>
    <row r="70" spans="2:15" ht="12.5">
      <c r="B70" s="604"/>
      <c r="C70" s="604"/>
      <c r="D70" s="604"/>
      <c r="E70" s="693"/>
      <c r="F70" s="693"/>
      <c r="G70" s="604"/>
      <c r="H70" s="604"/>
      <c r="I70" s="604"/>
      <c r="J70" s="604"/>
      <c r="K70" s="604"/>
      <c r="L70" s="604"/>
      <c r="M70" s="604"/>
      <c r="N70" s="604"/>
      <c r="O70" s="604"/>
    </row>
    <row r="71" spans="2:15" ht="12.5">
      <c r="B71" s="604"/>
      <c r="C71" s="604"/>
      <c r="D71" s="604"/>
      <c r="E71" s="693"/>
      <c r="F71" s="693"/>
      <c r="G71" s="604"/>
      <c r="H71" s="604"/>
      <c r="I71" s="604"/>
      <c r="J71" s="604"/>
      <c r="K71" s="604"/>
      <c r="L71" s="604"/>
      <c r="M71" s="604"/>
      <c r="N71" s="604"/>
      <c r="O71" s="604"/>
    </row>
    <row r="72" spans="2:15" ht="12.5">
      <c r="B72" s="604"/>
      <c r="C72" s="604"/>
      <c r="D72" s="604"/>
      <c r="E72" s="693"/>
      <c r="F72" s="693"/>
      <c r="G72" s="604"/>
      <c r="H72" s="604"/>
      <c r="I72" s="604"/>
      <c r="J72" s="604"/>
      <c r="K72" s="604"/>
      <c r="L72" s="604"/>
      <c r="M72" s="604"/>
      <c r="N72" s="604"/>
      <c r="O72" s="604"/>
    </row>
    <row r="73" spans="2:15" ht="12.5">
      <c r="B73" s="604"/>
      <c r="C73" s="604"/>
      <c r="D73" s="604"/>
      <c r="E73" s="693"/>
      <c r="F73" s="693"/>
      <c r="G73" s="604"/>
      <c r="H73" s="604"/>
      <c r="I73" s="604"/>
      <c r="J73" s="604"/>
      <c r="K73" s="604"/>
      <c r="L73" s="604"/>
      <c r="M73" s="604"/>
      <c r="N73" s="604"/>
      <c r="O73" s="604"/>
    </row>
    <row r="74" spans="2:15" ht="12.5">
      <c r="B74" s="604"/>
      <c r="C74" s="604"/>
      <c r="D74" s="604"/>
      <c r="E74" s="693"/>
      <c r="F74" s="693"/>
      <c r="G74" s="604"/>
      <c r="H74" s="604"/>
      <c r="I74" s="604"/>
      <c r="J74" s="604"/>
      <c r="K74" s="604"/>
      <c r="L74" s="604"/>
      <c r="M74" s="604"/>
      <c r="N74" s="604"/>
      <c r="O74" s="604"/>
    </row>
    <row r="75" spans="2:15" ht="12.5">
      <c r="B75" s="604"/>
      <c r="C75" s="604"/>
      <c r="D75" s="604"/>
      <c r="E75" s="693"/>
      <c r="F75" s="693"/>
      <c r="G75" s="604"/>
      <c r="H75" s="604"/>
      <c r="I75" s="604"/>
      <c r="J75" s="604"/>
      <c r="K75" s="604"/>
      <c r="L75" s="604"/>
      <c r="M75" s="604"/>
      <c r="N75" s="604"/>
      <c r="O75" s="604"/>
    </row>
    <row r="76" spans="2:15" ht="12.5">
      <c r="B76" s="604"/>
      <c r="C76" s="604"/>
      <c r="D76" s="604"/>
      <c r="E76" s="693"/>
      <c r="F76" s="693"/>
      <c r="G76" s="604"/>
      <c r="H76" s="604"/>
      <c r="I76" s="604"/>
      <c r="J76" s="604"/>
      <c r="K76" s="604"/>
      <c r="L76" s="604"/>
      <c r="M76" s="604"/>
      <c r="N76" s="604"/>
      <c r="O76" s="604"/>
    </row>
    <row r="77" spans="2:15" ht="12.5">
      <c r="B77" s="604"/>
      <c r="C77" s="604"/>
      <c r="D77" s="604"/>
      <c r="E77" s="693"/>
      <c r="F77" s="693"/>
      <c r="G77" s="604"/>
      <c r="H77" s="604"/>
      <c r="I77" s="604"/>
      <c r="J77" s="604"/>
      <c r="K77" s="604"/>
      <c r="L77" s="604"/>
      <c r="M77" s="604"/>
      <c r="N77" s="604"/>
      <c r="O77" s="604"/>
    </row>
    <row r="78" spans="2:15" ht="12.5">
      <c r="B78" s="604"/>
      <c r="C78" s="604"/>
      <c r="D78" s="604"/>
      <c r="E78" s="693"/>
      <c r="F78" s="693"/>
      <c r="G78" s="604"/>
      <c r="H78" s="604"/>
      <c r="I78" s="604"/>
      <c r="J78" s="604"/>
      <c r="K78" s="604"/>
      <c r="L78" s="604"/>
      <c r="M78" s="604"/>
      <c r="N78" s="604"/>
      <c r="O78" s="604"/>
    </row>
    <row r="79" spans="2:15" ht="12.5">
      <c r="B79" s="604"/>
      <c r="C79" s="604"/>
      <c r="D79" s="604"/>
      <c r="E79" s="693"/>
      <c r="F79" s="693"/>
      <c r="G79" s="604"/>
      <c r="H79" s="604"/>
      <c r="I79" s="604"/>
      <c r="J79" s="604"/>
      <c r="K79" s="604"/>
      <c r="L79" s="604"/>
      <c r="M79" s="604"/>
      <c r="N79" s="604"/>
      <c r="O79" s="604"/>
    </row>
    <row r="80" spans="2:15" ht="12.5">
      <c r="B80" s="604"/>
      <c r="C80" s="604"/>
      <c r="D80" s="604"/>
      <c r="E80" s="693"/>
      <c r="F80" s="693"/>
      <c r="G80" s="604"/>
      <c r="H80" s="604"/>
      <c r="I80" s="604"/>
      <c r="J80" s="604"/>
      <c r="K80" s="604"/>
      <c r="L80" s="604"/>
      <c r="M80" s="604"/>
      <c r="N80" s="604"/>
      <c r="O80" s="604"/>
    </row>
    <row r="81" spans="2:15" ht="12.5">
      <c r="B81" s="604"/>
      <c r="C81" s="604"/>
      <c r="D81" s="604"/>
      <c r="E81" s="693"/>
      <c r="F81" s="693"/>
      <c r="G81" s="604"/>
      <c r="H81" s="604"/>
      <c r="I81" s="604"/>
      <c r="J81" s="604"/>
      <c r="K81" s="604"/>
      <c r="L81" s="604"/>
      <c r="M81" s="604"/>
      <c r="N81" s="604"/>
      <c r="O81" s="604"/>
    </row>
    <row r="82" spans="2:15" ht="12.5">
      <c r="B82" s="604"/>
      <c r="C82" s="604"/>
      <c r="D82" s="604"/>
      <c r="E82" s="693"/>
      <c r="F82" s="693"/>
      <c r="G82" s="604"/>
      <c r="H82" s="604"/>
      <c r="I82" s="604"/>
      <c r="J82" s="604"/>
      <c r="K82" s="604"/>
      <c r="L82" s="604"/>
      <c r="M82" s="604"/>
      <c r="N82" s="604"/>
      <c r="O82" s="604"/>
    </row>
    <row r="83" spans="2:15" ht="12.5">
      <c r="B83" s="604"/>
      <c r="C83" s="604"/>
      <c r="D83" s="604"/>
      <c r="E83" s="693"/>
      <c r="F83" s="693"/>
      <c r="G83" s="604"/>
      <c r="H83" s="604"/>
      <c r="I83" s="604"/>
      <c r="J83" s="604"/>
      <c r="K83" s="604"/>
      <c r="L83" s="604"/>
      <c r="M83" s="604"/>
      <c r="N83" s="604"/>
      <c r="O83" s="604"/>
    </row>
    <row r="84" spans="2:15" ht="12.5">
      <c r="B84" s="604"/>
      <c r="C84" s="604"/>
      <c r="D84" s="604"/>
      <c r="E84" s="693"/>
      <c r="F84" s="693"/>
      <c r="G84" s="604"/>
      <c r="H84" s="604"/>
      <c r="I84" s="604"/>
      <c r="J84" s="604"/>
      <c r="K84" s="604"/>
      <c r="L84" s="604"/>
      <c r="M84" s="604"/>
      <c r="N84" s="604"/>
      <c r="O84" s="604"/>
    </row>
    <row r="85" spans="2:15" ht="12.5">
      <c r="B85" s="604"/>
      <c r="C85" s="604"/>
      <c r="D85" s="604"/>
      <c r="E85" s="693"/>
      <c r="F85" s="693"/>
      <c r="G85" s="604"/>
      <c r="H85" s="604"/>
      <c r="I85" s="604"/>
      <c r="J85" s="604"/>
      <c r="K85" s="604"/>
      <c r="L85" s="604"/>
      <c r="M85" s="604"/>
      <c r="N85" s="604"/>
      <c r="O85" s="604"/>
    </row>
    <row r="86" spans="2:15" ht="12.5">
      <c r="B86" s="604"/>
      <c r="C86" s="604"/>
      <c r="D86" s="604"/>
      <c r="E86" s="693"/>
      <c r="F86" s="693"/>
      <c r="G86" s="604"/>
      <c r="H86" s="604"/>
      <c r="I86" s="604"/>
      <c r="J86" s="604"/>
      <c r="K86" s="604"/>
      <c r="L86" s="604"/>
      <c r="M86" s="604"/>
      <c r="N86" s="604"/>
      <c r="O86" s="604"/>
    </row>
    <row r="87" spans="2:15" ht="12.5">
      <c r="B87" s="604"/>
      <c r="C87" s="604"/>
      <c r="D87" s="604"/>
      <c r="E87" s="693"/>
      <c r="F87" s="693"/>
      <c r="G87" s="604"/>
      <c r="H87" s="604"/>
      <c r="I87" s="604"/>
      <c r="J87" s="604"/>
      <c r="K87" s="604"/>
      <c r="L87" s="604"/>
      <c r="M87" s="604"/>
      <c r="N87" s="604"/>
      <c r="O87" s="604"/>
    </row>
    <row r="88" spans="2:15" ht="12.5">
      <c r="B88" s="604"/>
      <c r="C88" s="604"/>
      <c r="D88" s="604"/>
      <c r="E88" s="693"/>
      <c r="F88" s="693"/>
      <c r="G88" s="604"/>
      <c r="H88" s="604"/>
      <c r="I88" s="604"/>
      <c r="J88" s="604"/>
      <c r="K88" s="604"/>
      <c r="L88" s="604"/>
      <c r="M88" s="604"/>
      <c r="N88" s="604"/>
      <c r="O88" s="604"/>
    </row>
    <row r="89" spans="2:15" ht="12.5">
      <c r="B89" s="604"/>
      <c r="C89" s="604"/>
      <c r="D89" s="604"/>
      <c r="E89" s="693"/>
      <c r="F89" s="693"/>
      <c r="G89" s="604"/>
      <c r="H89" s="604"/>
      <c r="I89" s="604"/>
      <c r="J89" s="604"/>
      <c r="K89" s="604"/>
      <c r="L89" s="604"/>
      <c r="M89" s="604"/>
      <c r="N89" s="604"/>
      <c r="O89" s="604"/>
    </row>
    <row r="90" spans="2:15" ht="12.5">
      <c r="B90" s="604"/>
      <c r="C90" s="604"/>
      <c r="D90" s="604"/>
      <c r="E90" s="693"/>
      <c r="F90" s="693"/>
      <c r="G90" s="604"/>
      <c r="H90" s="604"/>
      <c r="I90" s="604"/>
      <c r="J90" s="604"/>
      <c r="K90" s="604"/>
      <c r="L90" s="604"/>
      <c r="M90" s="604"/>
      <c r="N90" s="604"/>
      <c r="O90" s="604"/>
    </row>
    <row r="91" spans="2:15" ht="12.5">
      <c r="B91" s="604"/>
      <c r="C91" s="604"/>
      <c r="D91" s="604"/>
      <c r="E91" s="693"/>
      <c r="F91" s="693"/>
      <c r="G91" s="604"/>
      <c r="H91" s="604"/>
      <c r="I91" s="604"/>
      <c r="J91" s="604"/>
      <c r="K91" s="604"/>
      <c r="L91" s="604"/>
      <c r="M91" s="604"/>
      <c r="N91" s="604"/>
      <c r="O91" s="604"/>
    </row>
    <row r="92" spans="2:15" ht="12.5">
      <c r="B92" s="604"/>
      <c r="C92" s="604"/>
      <c r="D92" s="604"/>
      <c r="E92" s="693"/>
      <c r="F92" s="693"/>
      <c r="G92" s="604"/>
      <c r="H92" s="604"/>
      <c r="I92" s="604"/>
      <c r="J92" s="604"/>
      <c r="K92" s="604"/>
      <c r="L92" s="604"/>
      <c r="M92" s="604"/>
      <c r="N92" s="604"/>
      <c r="O92" s="604"/>
    </row>
    <row r="93" spans="2:15" ht="12.5">
      <c r="B93" s="604"/>
      <c r="C93" s="604"/>
      <c r="D93" s="604"/>
      <c r="E93" s="693"/>
      <c r="F93" s="693"/>
      <c r="G93" s="604"/>
      <c r="H93" s="604"/>
      <c r="I93" s="604"/>
      <c r="J93" s="604"/>
      <c r="K93" s="604"/>
      <c r="L93" s="604"/>
      <c r="M93" s="604"/>
      <c r="N93" s="604"/>
      <c r="O93" s="604"/>
    </row>
    <row r="94" spans="2:15" ht="12.5">
      <c r="B94" s="604"/>
      <c r="C94" s="604"/>
      <c r="D94" s="604"/>
      <c r="E94" s="693"/>
      <c r="F94" s="693"/>
      <c r="G94" s="604"/>
      <c r="H94" s="604"/>
      <c r="I94" s="604"/>
      <c r="J94" s="604"/>
      <c r="K94" s="604"/>
      <c r="L94" s="604"/>
      <c r="M94" s="604"/>
      <c r="N94" s="604"/>
      <c r="O94" s="604"/>
    </row>
    <row r="95" spans="2:15" ht="12.5">
      <c r="B95" s="604"/>
      <c r="C95" s="604"/>
      <c r="D95" s="604"/>
      <c r="E95" s="693"/>
      <c r="F95" s="693"/>
      <c r="G95" s="604"/>
      <c r="H95" s="604"/>
      <c r="I95" s="604"/>
      <c r="J95" s="604"/>
      <c r="K95" s="604"/>
      <c r="L95" s="604"/>
      <c r="M95" s="604"/>
      <c r="N95" s="604"/>
      <c r="O95" s="604"/>
    </row>
    <row r="96" spans="2:15" ht="12.5">
      <c r="B96" s="604"/>
      <c r="C96" s="604"/>
      <c r="D96" s="604"/>
      <c r="E96" s="693"/>
      <c r="F96" s="693"/>
      <c r="G96" s="604"/>
      <c r="H96" s="604"/>
      <c r="I96" s="604"/>
      <c r="J96" s="604"/>
      <c r="K96" s="604"/>
      <c r="L96" s="604"/>
      <c r="M96" s="604"/>
      <c r="N96" s="604"/>
      <c r="O96" s="604"/>
    </row>
    <row r="97" spans="2:15" ht="12.5">
      <c r="B97" s="604"/>
      <c r="C97" s="604"/>
      <c r="D97" s="604"/>
      <c r="E97" s="693"/>
      <c r="F97" s="693"/>
      <c r="G97" s="604"/>
      <c r="H97" s="604"/>
      <c r="I97" s="604"/>
      <c r="J97" s="604"/>
      <c r="K97" s="604"/>
      <c r="L97" s="604"/>
      <c r="M97" s="604"/>
      <c r="N97" s="604"/>
      <c r="O97" s="604"/>
    </row>
    <row r="98" spans="2:15" ht="12.5">
      <c r="B98" s="604"/>
      <c r="C98" s="604"/>
      <c r="D98" s="604"/>
      <c r="E98" s="693"/>
      <c r="F98" s="693"/>
      <c r="G98" s="604"/>
      <c r="H98" s="604"/>
      <c r="I98" s="604"/>
      <c r="J98" s="604"/>
      <c r="K98" s="604"/>
      <c r="L98" s="604"/>
      <c r="M98" s="604"/>
      <c r="N98" s="604"/>
      <c r="O98" s="604"/>
    </row>
    <row r="99" spans="2:15" ht="12.5">
      <c r="B99" s="604"/>
      <c r="C99" s="604"/>
      <c r="D99" s="604"/>
      <c r="E99" s="693"/>
      <c r="F99" s="693"/>
      <c r="G99" s="604"/>
      <c r="H99" s="604"/>
      <c r="I99" s="604"/>
      <c r="J99" s="604"/>
      <c r="K99" s="604"/>
      <c r="L99" s="604"/>
      <c r="M99" s="604"/>
      <c r="N99" s="604"/>
      <c r="O99" s="604"/>
    </row>
    <row r="100" spans="2:15" ht="12.5">
      <c r="B100" s="604"/>
      <c r="C100" s="604"/>
      <c r="D100" s="604"/>
      <c r="E100" s="693"/>
      <c r="F100" s="693"/>
      <c r="G100" s="604"/>
      <c r="H100" s="604"/>
      <c r="I100" s="604"/>
      <c r="J100" s="604"/>
      <c r="K100" s="604"/>
      <c r="L100" s="604"/>
      <c r="M100" s="604"/>
      <c r="N100" s="604"/>
      <c r="O100" s="604"/>
    </row>
    <row r="101" spans="2:15" ht="12.5">
      <c r="B101" s="604"/>
      <c r="C101" s="604"/>
      <c r="D101" s="604"/>
      <c r="E101" s="693"/>
      <c r="F101" s="693"/>
      <c r="G101" s="604"/>
      <c r="H101" s="604"/>
      <c r="I101" s="604"/>
      <c r="J101" s="604"/>
      <c r="K101" s="604"/>
      <c r="L101" s="604"/>
      <c r="M101" s="604"/>
      <c r="N101" s="604"/>
      <c r="O101" s="604"/>
    </row>
    <row r="102" spans="2:15" ht="12.5">
      <c r="B102" s="604"/>
      <c r="C102" s="604"/>
      <c r="D102" s="604"/>
      <c r="E102" s="693"/>
      <c r="F102" s="693"/>
      <c r="G102" s="604"/>
      <c r="H102" s="604"/>
      <c r="I102" s="604"/>
      <c r="J102" s="604"/>
      <c r="K102" s="604"/>
      <c r="L102" s="604"/>
      <c r="M102" s="604"/>
      <c r="N102" s="604"/>
      <c r="O102" s="604"/>
    </row>
    <row r="103" spans="2:15" ht="12.5">
      <c r="B103" s="604"/>
      <c r="C103" s="604"/>
      <c r="D103" s="604"/>
      <c r="E103" s="693"/>
      <c r="F103" s="693"/>
      <c r="G103" s="604"/>
      <c r="H103" s="604"/>
      <c r="I103" s="604"/>
      <c r="J103" s="604"/>
      <c r="K103" s="604"/>
      <c r="L103" s="604"/>
      <c r="M103" s="604"/>
      <c r="N103" s="604"/>
      <c r="O103" s="604"/>
    </row>
    <row r="104" spans="2:15" ht="12.5">
      <c r="B104" s="604"/>
      <c r="C104" s="604"/>
      <c r="D104" s="604"/>
      <c r="E104" s="693"/>
      <c r="F104" s="693"/>
      <c r="G104" s="604"/>
      <c r="H104" s="604"/>
      <c r="I104" s="604"/>
      <c r="J104" s="604"/>
      <c r="K104" s="604"/>
      <c r="L104" s="604"/>
      <c r="M104" s="604"/>
      <c r="N104" s="604"/>
      <c r="O104" s="604"/>
    </row>
    <row r="105" spans="2:15" ht="12.5">
      <c r="B105" s="604"/>
      <c r="C105" s="604"/>
      <c r="D105" s="604"/>
      <c r="E105" s="693"/>
      <c r="F105" s="693"/>
      <c r="G105" s="604"/>
      <c r="H105" s="604"/>
      <c r="I105" s="604"/>
      <c r="J105" s="604"/>
      <c r="K105" s="604"/>
      <c r="L105" s="604"/>
      <c r="M105" s="604"/>
      <c r="N105" s="604"/>
      <c r="O105" s="604"/>
    </row>
    <row r="106" spans="2:15" ht="12.5">
      <c r="B106" s="604"/>
      <c r="C106" s="604"/>
      <c r="D106" s="604"/>
      <c r="E106" s="693"/>
      <c r="F106" s="693"/>
      <c r="G106" s="604"/>
      <c r="H106" s="604"/>
      <c r="I106" s="604"/>
      <c r="J106" s="604"/>
      <c r="K106" s="604"/>
      <c r="L106" s="604"/>
      <c r="M106" s="604"/>
      <c r="N106" s="604"/>
      <c r="O106" s="604"/>
    </row>
    <row r="107" spans="2:15" ht="12.5">
      <c r="B107" s="604"/>
      <c r="C107" s="604"/>
      <c r="D107" s="604"/>
      <c r="E107" s="693"/>
      <c r="F107" s="693"/>
      <c r="G107" s="604"/>
      <c r="H107" s="604"/>
      <c r="I107" s="604"/>
      <c r="J107" s="604"/>
      <c r="K107" s="604"/>
      <c r="L107" s="604"/>
      <c r="M107" s="604"/>
      <c r="N107" s="604"/>
      <c r="O107" s="604"/>
    </row>
    <row r="108" spans="2:15" ht="12.5">
      <c r="B108" s="604"/>
      <c r="C108" s="604"/>
      <c r="D108" s="604"/>
      <c r="E108" s="693"/>
      <c r="F108" s="693"/>
      <c r="G108" s="604"/>
      <c r="H108" s="604"/>
      <c r="I108" s="604"/>
      <c r="J108" s="604"/>
      <c r="K108" s="604"/>
      <c r="L108" s="604"/>
      <c r="M108" s="604"/>
      <c r="N108" s="604"/>
      <c r="O108" s="604"/>
    </row>
    <row r="109" spans="2:15" ht="12.5">
      <c r="B109" s="604"/>
      <c r="C109" s="604"/>
      <c r="D109" s="604"/>
      <c r="E109" s="693"/>
      <c r="F109" s="693"/>
      <c r="G109" s="604"/>
      <c r="H109" s="604"/>
      <c r="I109" s="604"/>
      <c r="J109" s="604"/>
      <c r="K109" s="604"/>
      <c r="L109" s="604"/>
      <c r="M109" s="604"/>
      <c r="N109" s="604"/>
      <c r="O109" s="604"/>
    </row>
    <row r="110" spans="2:15" ht="12.5">
      <c r="B110" s="604"/>
      <c r="C110" s="604"/>
      <c r="D110" s="604"/>
      <c r="E110" s="693"/>
      <c r="F110" s="693"/>
      <c r="G110" s="604"/>
      <c r="H110" s="604"/>
      <c r="I110" s="604"/>
      <c r="J110" s="604"/>
      <c r="K110" s="604"/>
      <c r="L110" s="604"/>
      <c r="M110" s="604"/>
      <c r="N110" s="604"/>
      <c r="O110" s="604"/>
    </row>
    <row r="111" spans="2:15" ht="12.5">
      <c r="B111" s="604"/>
      <c r="C111" s="604"/>
      <c r="D111" s="604"/>
      <c r="E111" s="693"/>
      <c r="F111" s="693"/>
      <c r="G111" s="604"/>
      <c r="H111" s="604"/>
      <c r="I111" s="604"/>
      <c r="J111" s="604"/>
      <c r="K111" s="604"/>
      <c r="L111" s="604"/>
      <c r="M111" s="604"/>
      <c r="N111" s="604"/>
      <c r="O111" s="604"/>
    </row>
    <row r="112" spans="2:15" ht="12.5">
      <c r="B112" s="604"/>
      <c r="C112" s="604"/>
      <c r="D112" s="604"/>
      <c r="E112" s="693"/>
      <c r="F112" s="693"/>
      <c r="G112" s="604"/>
      <c r="H112" s="604"/>
      <c r="I112" s="604"/>
      <c r="J112" s="604"/>
      <c r="K112" s="604"/>
      <c r="L112" s="604"/>
      <c r="M112" s="604"/>
      <c r="N112" s="604"/>
      <c r="O112" s="604"/>
    </row>
    <row r="113" spans="2:15" ht="12.5">
      <c r="B113" s="604"/>
      <c r="C113" s="604"/>
      <c r="D113" s="604"/>
      <c r="E113" s="693"/>
      <c r="F113" s="693"/>
      <c r="G113" s="604"/>
      <c r="H113" s="604"/>
      <c r="I113" s="604"/>
      <c r="J113" s="604"/>
      <c r="K113" s="604"/>
      <c r="L113" s="604"/>
      <c r="M113" s="604"/>
      <c r="N113" s="604"/>
      <c r="O113" s="604"/>
    </row>
    <row r="114" spans="2:15" ht="12" customHeight="1">
      <c r="B114" s="604"/>
      <c r="C114" s="604"/>
      <c r="D114" s="604"/>
      <c r="E114" s="693"/>
      <c r="F114" s="693"/>
      <c r="G114" s="604"/>
      <c r="H114" s="604"/>
      <c r="I114" s="604"/>
      <c r="J114" s="604"/>
      <c r="K114" s="604"/>
      <c r="L114" s="604"/>
      <c r="M114" s="604"/>
      <c r="N114" s="604"/>
      <c r="O114" s="604"/>
    </row>
    <row r="115" spans="2:15" ht="12.5">
      <c r="B115" s="604"/>
      <c r="C115" s="604"/>
      <c r="D115" s="604"/>
      <c r="E115" s="693"/>
      <c r="F115" s="693"/>
      <c r="G115" s="604"/>
      <c r="H115" s="604"/>
      <c r="I115" s="604"/>
      <c r="J115" s="604"/>
      <c r="K115" s="604"/>
      <c r="L115" s="604"/>
      <c r="M115" s="604"/>
      <c r="N115" s="604"/>
      <c r="O115" s="604"/>
    </row>
    <row r="116" spans="2:15" ht="12.5">
      <c r="B116" s="604"/>
      <c r="C116" s="604"/>
      <c r="D116" s="604"/>
      <c r="E116" s="693"/>
      <c r="F116" s="693"/>
      <c r="G116" s="604"/>
      <c r="H116" s="604"/>
      <c r="I116" s="604"/>
      <c r="J116" s="604"/>
      <c r="K116" s="604"/>
      <c r="L116" s="604"/>
      <c r="M116" s="604"/>
      <c r="N116" s="604"/>
      <c r="O116" s="604"/>
    </row>
    <row r="117" spans="2:15" ht="12.5">
      <c r="B117" s="604"/>
      <c r="C117" s="604"/>
      <c r="D117" s="604"/>
      <c r="E117" s="693"/>
      <c r="F117" s="693"/>
      <c r="G117" s="604"/>
      <c r="H117" s="604"/>
      <c r="I117" s="604"/>
      <c r="J117" s="604"/>
      <c r="K117" s="604"/>
      <c r="L117" s="604"/>
      <c r="M117" s="604"/>
      <c r="N117" s="604"/>
      <c r="O117" s="604"/>
    </row>
    <row r="118" spans="2:15" ht="12.5">
      <c r="B118" s="604"/>
      <c r="C118" s="604"/>
      <c r="D118" s="604"/>
      <c r="E118" s="693"/>
      <c r="F118" s="693"/>
      <c r="G118" s="604"/>
      <c r="H118" s="604"/>
      <c r="I118" s="604"/>
      <c r="J118" s="604"/>
      <c r="K118" s="604"/>
      <c r="L118" s="604"/>
      <c r="M118" s="604"/>
      <c r="N118" s="604"/>
      <c r="O118" s="604"/>
    </row>
    <row r="119" spans="2:15" ht="12.5">
      <c r="B119" s="604"/>
      <c r="C119" s="604"/>
      <c r="D119" s="604"/>
      <c r="E119" s="693"/>
      <c r="F119" s="693"/>
      <c r="G119" s="604"/>
      <c r="H119" s="604"/>
      <c r="I119" s="604"/>
      <c r="J119" s="604"/>
      <c r="K119" s="604"/>
      <c r="L119" s="604"/>
      <c r="M119" s="604"/>
      <c r="N119" s="604"/>
      <c r="O119" s="604"/>
    </row>
    <row r="120" spans="2:15" ht="12.5">
      <c r="B120" s="604"/>
      <c r="C120" s="604"/>
      <c r="D120" s="604"/>
      <c r="E120" s="693"/>
      <c r="F120" s="693"/>
      <c r="G120" s="604"/>
      <c r="H120" s="604"/>
      <c r="I120" s="604"/>
      <c r="J120" s="604"/>
      <c r="K120" s="604"/>
      <c r="L120" s="604"/>
      <c r="M120" s="604"/>
      <c r="N120" s="604"/>
      <c r="O120" s="604"/>
    </row>
    <row r="121" spans="2:15" ht="12.5">
      <c r="B121" s="604"/>
      <c r="C121" s="604"/>
      <c r="D121" s="604"/>
      <c r="E121" s="693"/>
      <c r="F121" s="693"/>
      <c r="G121" s="604"/>
      <c r="H121" s="604"/>
      <c r="I121" s="604"/>
      <c r="J121" s="604"/>
      <c r="K121" s="604"/>
      <c r="L121" s="604"/>
      <c r="M121" s="604"/>
      <c r="N121" s="604"/>
      <c r="O121" s="604"/>
    </row>
    <row r="122" spans="2:15" ht="12.5">
      <c r="B122" s="604"/>
      <c r="C122" s="604"/>
      <c r="D122" s="604"/>
      <c r="E122" s="693"/>
      <c r="F122" s="693"/>
      <c r="G122" s="604"/>
      <c r="H122" s="604"/>
      <c r="I122" s="604"/>
      <c r="J122" s="604"/>
      <c r="K122" s="604"/>
      <c r="L122" s="604"/>
      <c r="M122" s="604"/>
      <c r="N122" s="604"/>
      <c r="O122" s="604"/>
    </row>
    <row r="123" spans="2:15" ht="12.5">
      <c r="B123" s="604"/>
      <c r="C123" s="604"/>
      <c r="D123" s="604"/>
      <c r="E123" s="693"/>
      <c r="F123" s="693"/>
      <c r="G123" s="604"/>
      <c r="H123" s="604"/>
      <c r="I123" s="604"/>
      <c r="J123" s="604"/>
      <c r="K123" s="604"/>
      <c r="L123" s="604"/>
      <c r="M123" s="604"/>
      <c r="N123" s="604"/>
      <c r="O123" s="604"/>
    </row>
    <row r="124" spans="2:15" ht="12.5">
      <c r="B124" s="604"/>
      <c r="C124" s="604"/>
      <c r="D124" s="604"/>
      <c r="E124" s="693"/>
      <c r="F124" s="693"/>
      <c r="G124" s="604"/>
      <c r="H124" s="604"/>
      <c r="I124" s="604"/>
      <c r="J124" s="604"/>
      <c r="K124" s="604"/>
      <c r="L124" s="604"/>
      <c r="M124" s="604"/>
      <c r="N124" s="604"/>
      <c r="O124" s="604"/>
    </row>
    <row r="125" spans="2:15" ht="12.5">
      <c r="B125" s="604"/>
      <c r="C125" s="604"/>
      <c r="D125" s="604"/>
      <c r="E125" s="693"/>
      <c r="F125" s="693"/>
      <c r="G125" s="604"/>
      <c r="H125" s="604"/>
      <c r="I125" s="604"/>
      <c r="J125" s="604"/>
      <c r="K125" s="604"/>
      <c r="L125" s="604"/>
      <c r="M125" s="604"/>
      <c r="N125" s="604"/>
      <c r="O125" s="604"/>
    </row>
    <row r="126" spans="2:15" ht="12.5">
      <c r="B126" s="604"/>
      <c r="C126" s="604"/>
      <c r="D126" s="604"/>
      <c r="E126" s="693"/>
      <c r="F126" s="693"/>
      <c r="G126" s="604"/>
      <c r="H126" s="604"/>
      <c r="I126" s="604"/>
      <c r="J126" s="604"/>
      <c r="K126" s="604"/>
      <c r="L126" s="604"/>
      <c r="M126" s="604"/>
      <c r="N126" s="604"/>
      <c r="O126" s="604"/>
    </row>
    <row r="127" spans="2:15" ht="12.5">
      <c r="B127" s="604"/>
      <c r="C127" s="604"/>
      <c r="D127" s="604"/>
      <c r="E127" s="693"/>
      <c r="F127" s="693"/>
      <c r="G127" s="604"/>
      <c r="H127" s="604"/>
      <c r="I127" s="604"/>
      <c r="J127" s="604"/>
      <c r="K127" s="604"/>
      <c r="L127" s="604"/>
      <c r="M127" s="604"/>
      <c r="N127" s="604"/>
      <c r="O127" s="604"/>
    </row>
    <row r="128" spans="2:15" ht="12.5">
      <c r="B128" s="604"/>
      <c r="C128" s="604"/>
      <c r="D128" s="604"/>
      <c r="E128" s="693"/>
      <c r="F128" s="693"/>
      <c r="G128" s="604"/>
      <c r="H128" s="604"/>
      <c r="I128" s="604"/>
      <c r="J128" s="604"/>
      <c r="K128" s="604"/>
      <c r="L128" s="604"/>
      <c r="M128" s="604"/>
      <c r="N128" s="604"/>
      <c r="O128" s="604"/>
    </row>
    <row r="129" spans="2:15" ht="12.5">
      <c r="B129" s="604"/>
      <c r="C129" s="604"/>
      <c r="D129" s="604"/>
      <c r="E129" s="693"/>
      <c r="F129" s="693"/>
      <c r="G129" s="604"/>
      <c r="H129" s="604"/>
      <c r="I129" s="604"/>
      <c r="J129" s="604"/>
      <c r="K129" s="604"/>
      <c r="L129" s="604"/>
      <c r="M129" s="604"/>
      <c r="N129" s="604"/>
      <c r="O129" s="604"/>
    </row>
    <row r="130" spans="2:15" ht="12.5">
      <c r="B130" s="604"/>
      <c r="C130" s="604"/>
      <c r="D130" s="604"/>
      <c r="E130" s="693"/>
      <c r="F130" s="693"/>
      <c r="G130" s="604"/>
      <c r="H130" s="604"/>
      <c r="I130" s="604"/>
      <c r="J130" s="604"/>
      <c r="K130" s="604"/>
      <c r="L130" s="604"/>
      <c r="M130" s="604"/>
      <c r="N130" s="604"/>
      <c r="O130" s="604"/>
    </row>
    <row r="131" spans="2:15" ht="12.5">
      <c r="B131" s="604"/>
      <c r="C131" s="604"/>
      <c r="D131" s="604"/>
      <c r="E131" s="693"/>
      <c r="F131" s="693"/>
      <c r="G131" s="604"/>
      <c r="H131" s="604"/>
      <c r="I131" s="604"/>
      <c r="J131" s="604"/>
      <c r="K131" s="604"/>
      <c r="L131" s="604"/>
      <c r="M131" s="604"/>
      <c r="N131" s="604"/>
      <c r="O131" s="604"/>
    </row>
    <row r="132" spans="2:15" ht="12.5">
      <c r="B132" s="604"/>
      <c r="C132" s="604"/>
      <c r="D132" s="604"/>
      <c r="E132" s="693"/>
      <c r="F132" s="693"/>
      <c r="G132" s="604"/>
      <c r="H132" s="604"/>
      <c r="I132" s="604"/>
      <c r="J132" s="604"/>
      <c r="K132" s="604"/>
      <c r="L132" s="604"/>
      <c r="M132" s="604"/>
      <c r="N132" s="604"/>
      <c r="O132" s="604"/>
    </row>
    <row r="133" spans="2:15" ht="12.5">
      <c r="B133" s="604"/>
      <c r="C133" s="604"/>
      <c r="D133" s="604"/>
      <c r="E133" s="693"/>
      <c r="F133" s="693"/>
      <c r="G133" s="604"/>
      <c r="H133" s="604"/>
      <c r="I133" s="604"/>
      <c r="J133" s="604"/>
      <c r="K133" s="604"/>
      <c r="L133" s="604"/>
      <c r="M133" s="604"/>
      <c r="N133" s="604"/>
      <c r="O133" s="604"/>
    </row>
    <row r="134" spans="2:15" ht="12.5">
      <c r="B134" s="604"/>
      <c r="C134" s="604"/>
      <c r="D134" s="604"/>
      <c r="E134" s="693"/>
      <c r="F134" s="693"/>
      <c r="G134" s="604"/>
      <c r="H134" s="604"/>
      <c r="I134" s="604"/>
      <c r="J134" s="604"/>
      <c r="K134" s="604"/>
      <c r="L134" s="604"/>
      <c r="M134" s="604"/>
      <c r="N134" s="604"/>
      <c r="O134" s="604"/>
    </row>
    <row r="135" spans="2:15" ht="12.5">
      <c r="B135" s="604"/>
      <c r="C135" s="604"/>
      <c r="D135" s="604"/>
      <c r="E135" s="693"/>
      <c r="F135" s="693"/>
      <c r="G135" s="604"/>
      <c r="H135" s="604"/>
      <c r="I135" s="604"/>
      <c r="J135" s="604"/>
      <c r="K135" s="604"/>
      <c r="L135" s="604"/>
      <c r="M135" s="604"/>
      <c r="N135" s="604"/>
      <c r="O135" s="604"/>
    </row>
    <row r="136" spans="2:15" ht="12.5">
      <c r="B136" s="604"/>
      <c r="C136" s="604"/>
      <c r="D136" s="604"/>
      <c r="E136" s="693"/>
      <c r="F136" s="693"/>
      <c r="G136" s="604"/>
      <c r="H136" s="604"/>
      <c r="I136" s="604"/>
      <c r="J136" s="604"/>
      <c r="K136" s="604"/>
      <c r="L136" s="604"/>
      <c r="M136" s="604"/>
      <c r="N136" s="604"/>
      <c r="O136" s="604"/>
    </row>
    <row r="137" spans="2:15" ht="12.5">
      <c r="B137" s="604"/>
      <c r="C137" s="604"/>
      <c r="D137" s="604"/>
      <c r="E137" s="693"/>
      <c r="F137" s="693"/>
      <c r="G137" s="604"/>
      <c r="H137" s="604"/>
      <c r="I137" s="604"/>
      <c r="J137" s="604"/>
      <c r="K137" s="604"/>
      <c r="L137" s="604"/>
      <c r="M137" s="604"/>
      <c r="N137" s="604"/>
      <c r="O137" s="604"/>
    </row>
    <row r="138" spans="2:15" ht="12.5">
      <c r="B138" s="604"/>
      <c r="C138" s="604"/>
      <c r="D138" s="604"/>
      <c r="E138" s="693"/>
      <c r="F138" s="693"/>
      <c r="G138" s="604"/>
      <c r="H138" s="604"/>
      <c r="I138" s="604"/>
      <c r="J138" s="604"/>
      <c r="K138" s="604"/>
      <c r="L138" s="604"/>
      <c r="M138" s="604"/>
      <c r="N138" s="604"/>
      <c r="O138" s="604"/>
    </row>
    <row r="139" spans="2:15" ht="12.5">
      <c r="B139" s="604"/>
      <c r="C139" s="604"/>
      <c r="D139" s="604"/>
      <c r="E139" s="693"/>
      <c r="F139" s="693"/>
      <c r="G139" s="604"/>
      <c r="H139" s="604"/>
      <c r="I139" s="604"/>
      <c r="J139" s="604"/>
      <c r="K139" s="604"/>
      <c r="L139" s="604"/>
      <c r="M139" s="604"/>
      <c r="N139" s="604"/>
      <c r="O139" s="604"/>
    </row>
    <row r="140" spans="2:15" ht="12.5">
      <c r="B140" s="604"/>
      <c r="C140" s="604"/>
      <c r="D140" s="604"/>
      <c r="E140" s="693"/>
      <c r="F140" s="693"/>
      <c r="G140" s="604"/>
      <c r="H140" s="604"/>
      <c r="I140" s="604"/>
      <c r="J140" s="604"/>
      <c r="K140" s="604"/>
      <c r="L140" s="604"/>
      <c r="M140" s="604"/>
      <c r="N140" s="604"/>
      <c r="O140" s="604"/>
    </row>
    <row r="141" spans="2:15" ht="12.5">
      <c r="B141" s="604"/>
      <c r="C141" s="604"/>
      <c r="D141" s="604"/>
      <c r="E141" s="693"/>
      <c r="F141" s="693"/>
      <c r="G141" s="604"/>
      <c r="H141" s="604"/>
      <c r="I141" s="604"/>
      <c r="J141" s="604"/>
      <c r="K141" s="604"/>
      <c r="L141" s="604"/>
      <c r="M141" s="604"/>
      <c r="N141" s="604"/>
      <c r="O141" s="604"/>
    </row>
    <row r="142" spans="2:15" ht="12.5">
      <c r="B142" s="604"/>
      <c r="C142" s="604"/>
      <c r="D142" s="604"/>
      <c r="E142" s="693"/>
      <c r="F142" s="693"/>
      <c r="G142" s="604"/>
      <c r="H142" s="604"/>
      <c r="I142" s="604"/>
      <c r="J142" s="604"/>
      <c r="K142" s="604"/>
      <c r="L142" s="604"/>
      <c r="M142" s="604"/>
      <c r="N142" s="604"/>
      <c r="O142" s="604"/>
    </row>
    <row r="143" spans="2:15" ht="12.5">
      <c r="B143" s="604"/>
      <c r="C143" s="604"/>
      <c r="D143" s="604"/>
      <c r="E143" s="693"/>
      <c r="F143" s="693"/>
      <c r="G143" s="604"/>
      <c r="H143" s="604"/>
      <c r="I143" s="604"/>
      <c r="J143" s="604"/>
      <c r="K143" s="604"/>
      <c r="L143" s="604"/>
      <c r="M143" s="604"/>
      <c r="N143" s="604"/>
      <c r="O143" s="604"/>
    </row>
    <row r="144" spans="2:15" ht="12.5">
      <c r="B144" s="604"/>
      <c r="C144" s="604"/>
      <c r="D144" s="604"/>
      <c r="E144" s="693"/>
      <c r="F144" s="693"/>
      <c r="G144" s="604"/>
      <c r="H144" s="604"/>
      <c r="I144" s="604"/>
      <c r="J144" s="604"/>
      <c r="K144" s="604"/>
      <c r="L144" s="604"/>
      <c r="M144" s="604"/>
      <c r="N144" s="604"/>
      <c r="O144" s="604"/>
    </row>
    <row r="145" spans="2:15" ht="12.5">
      <c r="B145" s="604"/>
      <c r="C145" s="604"/>
      <c r="D145" s="604"/>
      <c r="E145" s="693"/>
      <c r="F145" s="693"/>
      <c r="G145" s="604"/>
      <c r="H145" s="604"/>
      <c r="I145" s="604"/>
      <c r="J145" s="604"/>
      <c r="K145" s="604"/>
      <c r="L145" s="604"/>
      <c r="M145" s="604"/>
      <c r="N145" s="604"/>
      <c r="O145" s="604"/>
    </row>
    <row r="146" spans="2:15" ht="12.5">
      <c r="B146" s="604"/>
      <c r="C146" s="604"/>
      <c r="D146" s="604"/>
      <c r="E146" s="693"/>
      <c r="F146" s="693"/>
      <c r="G146" s="604"/>
      <c r="H146" s="604"/>
      <c r="I146" s="604"/>
      <c r="J146" s="604"/>
      <c r="K146" s="604"/>
      <c r="L146" s="604"/>
      <c r="M146" s="604"/>
      <c r="N146" s="604"/>
      <c r="O146" s="604"/>
    </row>
  </sheetData>
  <mergeCells count="10">
    <mergeCell ref="J54:M54"/>
    <mergeCell ref="J55:L55"/>
    <mergeCell ref="B2:P2"/>
    <mergeCell ref="B3:P3"/>
    <mergeCell ref="H8:O8"/>
    <mergeCell ref="E9:F9"/>
    <mergeCell ref="H9:I9"/>
    <mergeCell ref="J9:K9"/>
    <mergeCell ref="L9:M9"/>
    <mergeCell ref="N9:O9"/>
  </mergeCells>
  <pageMargins left="0.25" right="0.25" top="1" bottom="1" header="0.5" footer="0.5"/>
  <pageSetup paperSize="5" scale="78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BC2B-3CCC-492E-8383-6EE26B200F2E}">
  <dimension ref="A1:Q80"/>
  <sheetViews>
    <sheetView topLeftCell="A112" zoomScale="80" zoomScaleNormal="80" workbookViewId="0">
      <selection sqref="A1:XFD2"/>
    </sheetView>
  </sheetViews>
  <sheetFormatPr defaultColWidth="9" defaultRowHeight="14.5"/>
  <cols>
    <col min="2" max="2" width="30.54296875" customWidth="1"/>
    <col min="3" max="3" width="10.54296875" customWidth="1"/>
    <col min="4" max="4" width="7.1796875" customWidth="1"/>
    <col min="5" max="5" width="6.81640625" customWidth="1"/>
    <col min="6" max="6" width="11.453125" customWidth="1"/>
    <col min="7" max="7" width="8.26953125" customWidth="1"/>
    <col min="8" max="8" width="11.54296875" customWidth="1"/>
    <col min="9" max="9" width="7.54296875" customWidth="1"/>
    <col min="10" max="10" width="9.54296875" customWidth="1"/>
    <col min="11" max="11" width="7" customWidth="1"/>
    <col min="12" max="12" width="10.54296875" customWidth="1"/>
    <col min="13" max="13" width="7" customWidth="1"/>
    <col min="14" max="14" width="9.54296875" customWidth="1"/>
    <col min="16" max="16" width="10.54296875" customWidth="1"/>
  </cols>
  <sheetData>
    <row r="1" spans="1:16">
      <c r="A1" s="1546" t="s">
        <v>0</v>
      </c>
      <c r="B1" s="1546"/>
      <c r="C1" s="1546"/>
      <c r="D1" s="1546"/>
      <c r="E1" s="1546"/>
      <c r="F1" s="1546"/>
      <c r="G1" s="1546"/>
      <c r="H1" s="1546"/>
      <c r="I1" s="1546"/>
      <c r="J1" s="1546"/>
      <c r="K1" s="1546"/>
      <c r="L1" s="1546"/>
      <c r="M1" s="1546"/>
      <c r="N1" s="1546"/>
    </row>
    <row r="2" spans="1:16">
      <c r="A2" s="1546" t="s">
        <v>1</v>
      </c>
      <c r="B2" s="1546"/>
      <c r="C2" s="1546"/>
      <c r="D2" s="1546"/>
      <c r="E2" s="1546"/>
      <c r="F2" s="1546"/>
      <c r="G2" s="1546"/>
      <c r="H2" s="1546"/>
      <c r="I2" s="1546"/>
      <c r="J2" s="1546"/>
      <c r="K2" s="1546"/>
      <c r="L2" s="1546"/>
      <c r="M2" s="1546"/>
      <c r="N2" s="1546"/>
    </row>
    <row r="3" spans="1:16">
      <c r="A3" s="1" t="s">
        <v>2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</row>
    <row r="4" spans="1:16">
      <c r="A4" s="3" t="s">
        <v>3</v>
      </c>
      <c r="B4" s="4"/>
      <c r="C4" s="4"/>
      <c r="D4" s="4"/>
      <c r="E4" s="5"/>
      <c r="F4" s="1547" t="s">
        <v>4</v>
      </c>
      <c r="G4" s="1547"/>
      <c r="H4" s="1547"/>
      <c r="I4" s="1547"/>
      <c r="J4" s="1547"/>
      <c r="K4" s="1548" t="s">
        <v>5</v>
      </c>
      <c r="L4" s="1549"/>
      <c r="M4" s="1549"/>
      <c r="N4" s="1550"/>
    </row>
    <row r="5" spans="1:16">
      <c r="A5" s="6" t="s">
        <v>6</v>
      </c>
      <c r="B5" s="7"/>
      <c r="C5" s="7"/>
      <c r="D5" s="7"/>
      <c r="E5" s="8"/>
      <c r="F5" s="9" t="s">
        <v>7</v>
      </c>
      <c r="G5" s="9" t="s">
        <v>8</v>
      </c>
      <c r="H5" s="9"/>
      <c r="I5" s="1547" t="s">
        <v>9</v>
      </c>
      <c r="J5" s="1547"/>
      <c r="K5" s="1551" t="s">
        <v>103</v>
      </c>
      <c r="L5" s="1552"/>
      <c r="M5" s="1552"/>
      <c r="N5" s="1553"/>
    </row>
    <row r="6" spans="1:16">
      <c r="A6" s="1543" t="s">
        <v>10</v>
      </c>
      <c r="B6" s="1543" t="s">
        <v>11</v>
      </c>
      <c r="C6" s="1543" t="s">
        <v>12</v>
      </c>
      <c r="D6" s="1543" t="s">
        <v>13</v>
      </c>
      <c r="E6" s="1543"/>
      <c r="F6" s="1543" t="s">
        <v>14</v>
      </c>
      <c r="G6" s="1544" t="s">
        <v>15</v>
      </c>
      <c r="H6" s="1544"/>
      <c r="I6" s="1544"/>
      <c r="J6" s="1544"/>
      <c r="K6" s="1544"/>
      <c r="L6" s="1544"/>
      <c r="M6" s="1544"/>
      <c r="N6" s="1544"/>
      <c r="P6" s="10"/>
    </row>
    <row r="7" spans="1:16">
      <c r="A7" s="1543"/>
      <c r="B7" s="1543"/>
      <c r="C7" s="1543"/>
      <c r="D7" s="1543"/>
      <c r="E7" s="1543"/>
      <c r="F7" s="1543"/>
      <c r="G7" s="1545" t="s">
        <v>16</v>
      </c>
      <c r="H7" s="1545"/>
      <c r="I7" s="1545" t="s">
        <v>17</v>
      </c>
      <c r="J7" s="1545"/>
      <c r="K7" s="1545" t="s">
        <v>18</v>
      </c>
      <c r="L7" s="1545"/>
      <c r="M7" s="1545" t="s">
        <v>19</v>
      </c>
      <c r="N7" s="1545"/>
    </row>
    <row r="8" spans="1:16">
      <c r="A8" s="1543"/>
      <c r="B8" s="1543"/>
      <c r="C8" s="1543"/>
      <c r="D8" s="1543"/>
      <c r="E8" s="1543"/>
      <c r="F8" s="1543"/>
      <c r="G8" s="11" t="s">
        <v>20</v>
      </c>
      <c r="H8" s="11" t="s">
        <v>21</v>
      </c>
      <c r="I8" s="11" t="s">
        <v>20</v>
      </c>
      <c r="J8" s="11" t="s">
        <v>21</v>
      </c>
      <c r="K8" s="11" t="s">
        <v>22</v>
      </c>
      <c r="L8" s="11" t="s">
        <v>21</v>
      </c>
      <c r="M8" s="11" t="s">
        <v>22</v>
      </c>
      <c r="N8" s="11" t="s">
        <v>21</v>
      </c>
    </row>
    <row r="9" spans="1:16">
      <c r="A9" s="11"/>
      <c r="B9" s="12" t="s">
        <v>23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6">
      <c r="A10" s="11"/>
      <c r="B10" s="13" t="s">
        <v>24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6" ht="15.5">
      <c r="A11" s="11">
        <v>1</v>
      </c>
      <c r="B11" s="14" t="s">
        <v>25</v>
      </c>
      <c r="C11" s="15">
        <v>7000</v>
      </c>
      <c r="D11" s="9">
        <f>SUM(G11,I11,K11,M11)</f>
        <v>1</v>
      </c>
      <c r="E11" s="9" t="s">
        <v>26</v>
      </c>
      <c r="F11" s="16">
        <f>D11*C11</f>
        <v>7000</v>
      </c>
      <c r="G11" s="9">
        <v>1</v>
      </c>
      <c r="H11" s="16">
        <f>G11*C11</f>
        <v>7000</v>
      </c>
      <c r="I11" s="9"/>
      <c r="J11" s="9">
        <f>I11*C11</f>
        <v>0</v>
      </c>
      <c r="K11" s="9"/>
      <c r="L11" s="9">
        <f>K11*C11</f>
        <v>0</v>
      </c>
      <c r="M11" s="9"/>
      <c r="N11" s="16">
        <f>M11*C11</f>
        <v>0</v>
      </c>
    </row>
    <row r="12" spans="1:16" ht="26.5">
      <c r="A12" s="11">
        <v>2</v>
      </c>
      <c r="B12" s="17" t="s">
        <v>27</v>
      </c>
      <c r="C12" s="9">
        <v>330</v>
      </c>
      <c r="D12" s="9">
        <f>SUM(G12,I12,K12,M12)</f>
        <v>4</v>
      </c>
      <c r="E12" s="9" t="s">
        <v>28</v>
      </c>
      <c r="F12" s="16">
        <f t="shared" ref="F12:F68" si="0">D12*C12</f>
        <v>1320</v>
      </c>
      <c r="G12" s="9">
        <v>2</v>
      </c>
      <c r="H12" s="16">
        <f t="shared" ref="H12:H68" si="1">G12*C12</f>
        <v>660</v>
      </c>
      <c r="I12" s="9"/>
      <c r="J12" s="9">
        <f t="shared" ref="J12:J68" si="2">I12*C12</f>
        <v>0</v>
      </c>
      <c r="K12" s="9">
        <v>2</v>
      </c>
      <c r="L12" s="16">
        <f t="shared" ref="L12:L68" si="3">K12*C12</f>
        <v>660</v>
      </c>
      <c r="M12" s="9"/>
      <c r="N12" s="16">
        <f t="shared" ref="N12:N68" si="4">M12*C12</f>
        <v>0</v>
      </c>
    </row>
    <row r="13" spans="1:16">
      <c r="A13" s="11">
        <v>3</v>
      </c>
      <c r="B13" s="12" t="s">
        <v>29</v>
      </c>
      <c r="C13" s="16">
        <v>127.76</v>
      </c>
      <c r="D13" s="9">
        <f>SUM(G13,I13,K13,M13)</f>
        <v>4</v>
      </c>
      <c r="E13" s="9" t="s">
        <v>30</v>
      </c>
      <c r="F13" s="16">
        <f t="shared" si="0"/>
        <v>511.04</v>
      </c>
      <c r="G13" s="9">
        <v>2</v>
      </c>
      <c r="H13" s="16">
        <f t="shared" si="1"/>
        <v>255.52</v>
      </c>
      <c r="I13" s="9">
        <v>2</v>
      </c>
      <c r="J13" s="16">
        <f t="shared" si="2"/>
        <v>255.52</v>
      </c>
      <c r="K13" s="9"/>
      <c r="L13" s="16">
        <f t="shared" si="3"/>
        <v>0</v>
      </c>
      <c r="M13" s="9"/>
      <c r="N13" s="16">
        <f t="shared" si="4"/>
        <v>0</v>
      </c>
    </row>
    <row r="14" spans="1:16">
      <c r="A14" s="11">
        <v>4</v>
      </c>
      <c r="B14" s="12" t="s">
        <v>31</v>
      </c>
      <c r="C14" s="16">
        <v>60</v>
      </c>
      <c r="D14" s="9">
        <f>SUM(G14,I14,K14,M14)</f>
        <v>8</v>
      </c>
      <c r="E14" s="9" t="s">
        <v>30</v>
      </c>
      <c r="F14" s="16">
        <f t="shared" si="0"/>
        <v>480</v>
      </c>
      <c r="G14" s="9">
        <v>2</v>
      </c>
      <c r="H14" s="16">
        <f t="shared" si="1"/>
        <v>120</v>
      </c>
      <c r="I14" s="9">
        <v>2</v>
      </c>
      <c r="J14" s="16">
        <f t="shared" si="2"/>
        <v>120</v>
      </c>
      <c r="K14" s="9">
        <v>2</v>
      </c>
      <c r="L14" s="16">
        <f t="shared" si="3"/>
        <v>120</v>
      </c>
      <c r="M14" s="9">
        <v>2</v>
      </c>
      <c r="N14" s="16">
        <f t="shared" si="4"/>
        <v>120</v>
      </c>
    </row>
    <row r="15" spans="1:16">
      <c r="A15" s="11">
        <v>5</v>
      </c>
      <c r="B15" s="18" t="s">
        <v>32</v>
      </c>
      <c r="C15" s="16">
        <v>1850</v>
      </c>
      <c r="D15" s="9">
        <v>2</v>
      </c>
      <c r="E15" s="9" t="s">
        <v>26</v>
      </c>
      <c r="F15" s="16">
        <f t="shared" si="0"/>
        <v>3700</v>
      </c>
      <c r="G15" s="19">
        <v>2</v>
      </c>
      <c r="H15" s="16">
        <f t="shared" si="1"/>
        <v>3700</v>
      </c>
      <c r="I15" s="9"/>
      <c r="J15" s="16">
        <f t="shared" si="2"/>
        <v>0</v>
      </c>
      <c r="K15" s="9"/>
      <c r="L15" s="16">
        <f t="shared" si="3"/>
        <v>0</v>
      </c>
      <c r="M15" s="9"/>
      <c r="N15" s="16">
        <f t="shared" si="4"/>
        <v>0</v>
      </c>
    </row>
    <row r="16" spans="1:16">
      <c r="A16" s="11">
        <v>6</v>
      </c>
      <c r="B16" s="12" t="s">
        <v>33</v>
      </c>
      <c r="C16" s="16">
        <v>3500</v>
      </c>
      <c r="D16" s="9">
        <v>1</v>
      </c>
      <c r="E16" s="9" t="s">
        <v>26</v>
      </c>
      <c r="F16" s="16">
        <f t="shared" si="0"/>
        <v>3500</v>
      </c>
      <c r="G16" s="9">
        <v>1</v>
      </c>
      <c r="H16" s="16">
        <f t="shared" si="1"/>
        <v>3500</v>
      </c>
      <c r="I16" s="9"/>
      <c r="J16" s="16">
        <f t="shared" si="2"/>
        <v>0</v>
      </c>
      <c r="K16" s="9">
        <v>0</v>
      </c>
      <c r="L16" s="16">
        <f t="shared" si="3"/>
        <v>0</v>
      </c>
      <c r="M16" s="9"/>
      <c r="N16" s="16">
        <f t="shared" si="4"/>
        <v>0</v>
      </c>
    </row>
    <row r="17" spans="1:17">
      <c r="A17" s="11">
        <v>7</v>
      </c>
      <c r="B17" s="20" t="s">
        <v>34</v>
      </c>
      <c r="C17" s="16">
        <v>14000</v>
      </c>
      <c r="D17" s="9">
        <v>1</v>
      </c>
      <c r="E17" s="9" t="s">
        <v>26</v>
      </c>
      <c r="F17" s="16">
        <v>14000</v>
      </c>
      <c r="G17" s="9">
        <v>1</v>
      </c>
      <c r="H17" s="16">
        <f t="shared" si="1"/>
        <v>14000</v>
      </c>
      <c r="I17" s="9"/>
      <c r="J17" s="16">
        <f t="shared" si="2"/>
        <v>0</v>
      </c>
      <c r="K17" s="9">
        <v>0</v>
      </c>
      <c r="L17" s="16">
        <f t="shared" si="3"/>
        <v>0</v>
      </c>
      <c r="M17" s="9"/>
      <c r="N17" s="16">
        <f t="shared" si="4"/>
        <v>0</v>
      </c>
    </row>
    <row r="18" spans="1:17">
      <c r="A18" s="11">
        <v>8</v>
      </c>
      <c r="B18" s="12" t="s">
        <v>35</v>
      </c>
      <c r="C18" s="16">
        <v>450</v>
      </c>
      <c r="D18" s="9">
        <f t="shared" ref="D18:D27" si="5">SUM(G18,I18,K18,M18)</f>
        <v>1</v>
      </c>
      <c r="E18" s="9" t="s">
        <v>36</v>
      </c>
      <c r="F18" s="16">
        <f t="shared" si="0"/>
        <v>450</v>
      </c>
      <c r="G18" s="9">
        <v>1</v>
      </c>
      <c r="H18" s="16">
        <f t="shared" si="1"/>
        <v>450</v>
      </c>
      <c r="I18" s="9"/>
      <c r="J18" s="16">
        <f t="shared" si="2"/>
        <v>0</v>
      </c>
      <c r="K18" s="9"/>
      <c r="L18" s="16">
        <f t="shared" si="3"/>
        <v>0</v>
      </c>
      <c r="M18" s="9"/>
      <c r="N18" s="16">
        <f t="shared" si="4"/>
        <v>0</v>
      </c>
    </row>
    <row r="19" spans="1:17">
      <c r="A19" s="11">
        <v>9</v>
      </c>
      <c r="B19" s="18" t="s">
        <v>37</v>
      </c>
      <c r="C19" s="16">
        <v>390</v>
      </c>
      <c r="D19" s="9">
        <f t="shared" si="5"/>
        <v>20</v>
      </c>
      <c r="E19" s="9" t="s">
        <v>30</v>
      </c>
      <c r="F19" s="16">
        <f t="shared" si="0"/>
        <v>7800</v>
      </c>
      <c r="G19" s="19">
        <v>7</v>
      </c>
      <c r="H19" s="16">
        <f t="shared" si="1"/>
        <v>2730</v>
      </c>
      <c r="I19" s="9">
        <v>5</v>
      </c>
      <c r="J19" s="16">
        <f t="shared" si="2"/>
        <v>1950</v>
      </c>
      <c r="K19" s="9">
        <v>5</v>
      </c>
      <c r="L19" s="16">
        <f t="shared" si="3"/>
        <v>1950</v>
      </c>
      <c r="M19" s="9">
        <v>3</v>
      </c>
      <c r="N19" s="16">
        <f t="shared" si="4"/>
        <v>1170</v>
      </c>
    </row>
    <row r="20" spans="1:17">
      <c r="A20" s="11">
        <v>10</v>
      </c>
      <c r="B20" s="18" t="s">
        <v>38</v>
      </c>
      <c r="C20" s="16">
        <v>390</v>
      </c>
      <c r="D20" s="9">
        <f t="shared" si="5"/>
        <v>14</v>
      </c>
      <c r="E20" s="9" t="s">
        <v>30</v>
      </c>
      <c r="F20" s="16">
        <f t="shared" si="0"/>
        <v>5460</v>
      </c>
      <c r="G20" s="19">
        <v>4</v>
      </c>
      <c r="H20" s="16">
        <f t="shared" si="1"/>
        <v>1560</v>
      </c>
      <c r="I20" s="9">
        <v>4</v>
      </c>
      <c r="J20" s="16">
        <f t="shared" si="2"/>
        <v>1560</v>
      </c>
      <c r="K20" s="9">
        <v>4</v>
      </c>
      <c r="L20" s="16">
        <f t="shared" si="3"/>
        <v>1560</v>
      </c>
      <c r="M20" s="9">
        <v>2</v>
      </c>
      <c r="N20" s="16">
        <f t="shared" si="4"/>
        <v>780</v>
      </c>
      <c r="Q20" s="21"/>
    </row>
    <row r="21" spans="1:17">
      <c r="A21" s="9"/>
      <c r="B21" s="13" t="s">
        <v>39</v>
      </c>
      <c r="C21" s="16"/>
      <c r="D21" s="9">
        <f t="shared" si="5"/>
        <v>0</v>
      </c>
      <c r="E21" s="9"/>
      <c r="F21" s="16">
        <f t="shared" si="0"/>
        <v>0</v>
      </c>
      <c r="G21" s="9"/>
      <c r="H21" s="16">
        <f t="shared" si="1"/>
        <v>0</v>
      </c>
      <c r="I21" s="9"/>
      <c r="J21" s="16">
        <f t="shared" si="2"/>
        <v>0</v>
      </c>
      <c r="K21" s="9"/>
      <c r="L21" s="16">
        <f t="shared" si="3"/>
        <v>0</v>
      </c>
      <c r="M21" s="9"/>
      <c r="N21" s="16">
        <f t="shared" si="4"/>
        <v>0</v>
      </c>
    </row>
    <row r="22" spans="1:17">
      <c r="A22" s="11">
        <v>1</v>
      </c>
      <c r="B22" s="12" t="s">
        <v>40</v>
      </c>
      <c r="C22" s="16">
        <v>117</v>
      </c>
      <c r="D22" s="9">
        <f t="shared" si="5"/>
        <v>3</v>
      </c>
      <c r="E22" s="9" t="s">
        <v>28</v>
      </c>
      <c r="F22" s="16">
        <f t="shared" si="0"/>
        <v>351</v>
      </c>
      <c r="G22" s="19">
        <v>1</v>
      </c>
      <c r="H22" s="16">
        <f t="shared" si="1"/>
        <v>117</v>
      </c>
      <c r="I22" s="9"/>
      <c r="J22" s="16">
        <f t="shared" si="2"/>
        <v>0</v>
      </c>
      <c r="K22" s="9">
        <v>2</v>
      </c>
      <c r="L22" s="16">
        <f t="shared" si="3"/>
        <v>234</v>
      </c>
      <c r="M22" s="9"/>
      <c r="N22" s="16">
        <f t="shared" si="4"/>
        <v>0</v>
      </c>
    </row>
    <row r="23" spans="1:17">
      <c r="A23" s="11">
        <v>2</v>
      </c>
      <c r="B23" s="18" t="s">
        <v>41</v>
      </c>
      <c r="C23" s="16">
        <v>6.5</v>
      </c>
      <c r="D23" s="9">
        <f t="shared" si="5"/>
        <v>12</v>
      </c>
      <c r="E23" s="9" t="s">
        <v>30</v>
      </c>
      <c r="F23" s="16">
        <f t="shared" si="0"/>
        <v>78</v>
      </c>
      <c r="G23" s="19">
        <v>4</v>
      </c>
      <c r="H23" s="16">
        <f t="shared" si="1"/>
        <v>26</v>
      </c>
      <c r="I23" s="9">
        <v>4</v>
      </c>
      <c r="J23" s="16">
        <f t="shared" si="2"/>
        <v>26</v>
      </c>
      <c r="K23" s="9">
        <v>2</v>
      </c>
      <c r="L23" s="16">
        <f t="shared" si="3"/>
        <v>13</v>
      </c>
      <c r="M23" s="9">
        <v>2</v>
      </c>
      <c r="N23" s="16">
        <f t="shared" si="4"/>
        <v>13</v>
      </c>
    </row>
    <row r="24" spans="1:17">
      <c r="A24" s="11">
        <v>3</v>
      </c>
      <c r="B24" s="18" t="s">
        <v>42</v>
      </c>
      <c r="C24" s="16">
        <v>220</v>
      </c>
      <c r="D24" s="9">
        <f t="shared" si="5"/>
        <v>12</v>
      </c>
      <c r="E24" s="9" t="s">
        <v>43</v>
      </c>
      <c r="F24" s="16">
        <f t="shared" si="0"/>
        <v>2640</v>
      </c>
      <c r="G24" s="19">
        <v>5</v>
      </c>
      <c r="H24" s="16">
        <f t="shared" si="1"/>
        <v>1100</v>
      </c>
      <c r="I24" s="9">
        <v>5</v>
      </c>
      <c r="J24" s="16">
        <f t="shared" si="2"/>
        <v>1100</v>
      </c>
      <c r="K24" s="9">
        <v>1</v>
      </c>
      <c r="L24" s="16">
        <f t="shared" si="3"/>
        <v>220</v>
      </c>
      <c r="M24" s="9">
        <v>1</v>
      </c>
      <c r="N24" s="16">
        <f t="shared" si="4"/>
        <v>220</v>
      </c>
    </row>
    <row r="25" spans="1:17">
      <c r="A25" s="11">
        <v>4</v>
      </c>
      <c r="B25" s="18" t="s">
        <v>44</v>
      </c>
      <c r="C25" s="16">
        <v>185</v>
      </c>
      <c r="D25" s="9">
        <f t="shared" si="5"/>
        <v>12</v>
      </c>
      <c r="E25" s="9" t="s">
        <v>43</v>
      </c>
      <c r="F25" s="16">
        <f t="shared" si="0"/>
        <v>2220</v>
      </c>
      <c r="G25" s="19">
        <v>5</v>
      </c>
      <c r="H25" s="16">
        <f t="shared" si="1"/>
        <v>925</v>
      </c>
      <c r="I25" s="9">
        <v>5</v>
      </c>
      <c r="J25" s="16">
        <f t="shared" si="2"/>
        <v>925</v>
      </c>
      <c r="K25" s="9">
        <v>1</v>
      </c>
      <c r="L25" s="16">
        <f t="shared" si="3"/>
        <v>185</v>
      </c>
      <c r="M25" s="9">
        <v>1</v>
      </c>
      <c r="N25" s="16">
        <f t="shared" si="4"/>
        <v>185</v>
      </c>
    </row>
    <row r="26" spans="1:17">
      <c r="A26" s="11">
        <v>5</v>
      </c>
      <c r="B26" s="18" t="s">
        <v>45</v>
      </c>
      <c r="C26" s="16">
        <v>165</v>
      </c>
      <c r="D26" s="9">
        <f t="shared" si="5"/>
        <v>10</v>
      </c>
      <c r="E26" s="9" t="s">
        <v>43</v>
      </c>
      <c r="F26" s="16">
        <f t="shared" si="0"/>
        <v>1650</v>
      </c>
      <c r="G26" s="19">
        <v>4</v>
      </c>
      <c r="H26" s="16">
        <f t="shared" si="1"/>
        <v>660</v>
      </c>
      <c r="I26" s="9">
        <v>1</v>
      </c>
      <c r="J26" s="16">
        <f t="shared" si="2"/>
        <v>165</v>
      </c>
      <c r="K26" s="9">
        <v>4</v>
      </c>
      <c r="L26" s="16">
        <f t="shared" si="3"/>
        <v>660</v>
      </c>
      <c r="M26" s="9">
        <v>1</v>
      </c>
      <c r="N26" s="16">
        <f t="shared" si="4"/>
        <v>165</v>
      </c>
    </row>
    <row r="27" spans="1:17">
      <c r="A27" s="11">
        <v>6</v>
      </c>
      <c r="B27" s="18" t="s">
        <v>46</v>
      </c>
      <c r="C27" s="16">
        <v>98.52</v>
      </c>
      <c r="D27" s="9">
        <f t="shared" si="5"/>
        <v>10</v>
      </c>
      <c r="E27" s="9" t="s">
        <v>43</v>
      </c>
      <c r="F27" s="16">
        <f t="shared" si="0"/>
        <v>985.19999999999993</v>
      </c>
      <c r="G27" s="19">
        <v>4</v>
      </c>
      <c r="H27" s="16">
        <f t="shared" si="1"/>
        <v>394.08</v>
      </c>
      <c r="I27" s="9">
        <v>1</v>
      </c>
      <c r="J27" s="16">
        <f t="shared" si="2"/>
        <v>98.52</v>
      </c>
      <c r="K27" s="9">
        <v>4</v>
      </c>
      <c r="L27" s="16">
        <f t="shared" si="3"/>
        <v>394.08</v>
      </c>
      <c r="M27" s="9">
        <v>1</v>
      </c>
      <c r="N27" s="16">
        <f t="shared" si="4"/>
        <v>98.52</v>
      </c>
    </row>
    <row r="28" spans="1:17">
      <c r="A28" s="11">
        <v>7</v>
      </c>
      <c r="B28" s="12" t="s">
        <v>47</v>
      </c>
      <c r="C28" s="16">
        <v>165</v>
      </c>
      <c r="D28" s="9">
        <v>200</v>
      </c>
      <c r="E28" s="9" t="s">
        <v>30</v>
      </c>
      <c r="F28" s="16">
        <f t="shared" si="0"/>
        <v>33000</v>
      </c>
      <c r="G28" s="9">
        <v>150</v>
      </c>
      <c r="H28" s="16">
        <f t="shared" si="1"/>
        <v>24750</v>
      </c>
      <c r="I28" s="9"/>
      <c r="J28" s="16">
        <f t="shared" si="2"/>
        <v>0</v>
      </c>
      <c r="K28" s="9">
        <v>50</v>
      </c>
      <c r="L28" s="16">
        <f t="shared" si="3"/>
        <v>8250</v>
      </c>
      <c r="M28" s="9"/>
      <c r="N28" s="16">
        <f t="shared" si="4"/>
        <v>0</v>
      </c>
    </row>
    <row r="29" spans="1:17">
      <c r="A29" s="11">
        <v>8</v>
      </c>
      <c r="B29" s="12" t="s">
        <v>48</v>
      </c>
      <c r="C29" s="16">
        <v>10.5</v>
      </c>
      <c r="D29" s="9">
        <f>SUM(G29,I29,K29,M29)</f>
        <v>320</v>
      </c>
      <c r="E29" s="9" t="s">
        <v>30</v>
      </c>
      <c r="F29" s="16">
        <f t="shared" si="0"/>
        <v>3360</v>
      </c>
      <c r="G29" s="9">
        <v>320</v>
      </c>
      <c r="H29" s="16">
        <f t="shared" si="1"/>
        <v>3360</v>
      </c>
      <c r="I29" s="9"/>
      <c r="J29" s="16">
        <f t="shared" si="2"/>
        <v>0</v>
      </c>
      <c r="K29" s="9"/>
      <c r="L29" s="16">
        <f t="shared" si="3"/>
        <v>0</v>
      </c>
      <c r="M29" s="9"/>
      <c r="N29" s="16">
        <f t="shared" si="4"/>
        <v>0</v>
      </c>
    </row>
    <row r="30" spans="1:17">
      <c r="A30" s="11">
        <v>9</v>
      </c>
      <c r="B30" s="12" t="s">
        <v>49</v>
      </c>
      <c r="C30" s="16">
        <v>350</v>
      </c>
      <c r="D30" s="9">
        <f>SUM(G30,I30,K30,M30)</f>
        <v>1</v>
      </c>
      <c r="E30" s="9" t="s">
        <v>36</v>
      </c>
      <c r="F30" s="16">
        <f t="shared" si="0"/>
        <v>350</v>
      </c>
      <c r="G30" s="9">
        <v>1</v>
      </c>
      <c r="H30" s="16">
        <f t="shared" si="1"/>
        <v>350</v>
      </c>
      <c r="I30" s="9"/>
      <c r="J30" s="16">
        <f t="shared" si="2"/>
        <v>0</v>
      </c>
      <c r="K30" s="9"/>
      <c r="L30" s="16">
        <f t="shared" si="3"/>
        <v>0</v>
      </c>
      <c r="M30" s="9"/>
      <c r="N30" s="16">
        <f t="shared" si="4"/>
        <v>0</v>
      </c>
    </row>
    <row r="31" spans="1:17">
      <c r="A31" s="11">
        <v>10</v>
      </c>
      <c r="B31" s="12" t="s">
        <v>50</v>
      </c>
      <c r="C31" s="16">
        <v>305.2</v>
      </c>
      <c r="D31" s="9">
        <f>SUM(G31,I31,K31,M31)</f>
        <v>3</v>
      </c>
      <c r="E31" s="9" t="s">
        <v>51</v>
      </c>
      <c r="F31" s="16">
        <f t="shared" si="0"/>
        <v>915.59999999999991</v>
      </c>
      <c r="G31" s="9">
        <v>2</v>
      </c>
      <c r="H31" s="16">
        <f t="shared" si="1"/>
        <v>610.4</v>
      </c>
      <c r="I31" s="9"/>
      <c r="J31" s="16">
        <f t="shared" si="2"/>
        <v>0</v>
      </c>
      <c r="K31" s="9">
        <v>1</v>
      </c>
      <c r="L31" s="16">
        <f t="shared" si="3"/>
        <v>305.2</v>
      </c>
      <c r="M31" s="9"/>
      <c r="N31" s="16">
        <f t="shared" si="4"/>
        <v>0</v>
      </c>
    </row>
    <row r="32" spans="1:17">
      <c r="A32" s="11">
        <v>11</v>
      </c>
      <c r="B32" s="12" t="s">
        <v>52</v>
      </c>
      <c r="C32" s="16">
        <v>100</v>
      </c>
      <c r="D32" s="9">
        <f>SUM(G32,I32,K32,M32)</f>
        <v>4</v>
      </c>
      <c r="E32" s="9" t="s">
        <v>30</v>
      </c>
      <c r="F32" s="16">
        <f t="shared" si="0"/>
        <v>400</v>
      </c>
      <c r="G32" s="9">
        <v>2</v>
      </c>
      <c r="H32" s="16">
        <f t="shared" si="1"/>
        <v>200</v>
      </c>
      <c r="I32" s="9"/>
      <c r="J32" s="16">
        <f t="shared" si="2"/>
        <v>0</v>
      </c>
      <c r="K32" s="9">
        <v>2</v>
      </c>
      <c r="L32" s="16">
        <f t="shared" si="3"/>
        <v>200</v>
      </c>
      <c r="M32" s="9"/>
      <c r="N32" s="16">
        <f t="shared" si="4"/>
        <v>0</v>
      </c>
    </row>
    <row r="33" spans="1:14">
      <c r="A33" s="11">
        <v>12</v>
      </c>
      <c r="B33" s="12" t="s">
        <v>53</v>
      </c>
      <c r="C33" s="16">
        <v>150</v>
      </c>
      <c r="D33" s="9">
        <f>SUM(G33,I33,K33,M33)</f>
        <v>1</v>
      </c>
      <c r="E33" s="9" t="s">
        <v>54</v>
      </c>
      <c r="F33" s="16">
        <f t="shared" si="0"/>
        <v>150</v>
      </c>
      <c r="G33" s="9">
        <v>1</v>
      </c>
      <c r="H33" s="16">
        <f t="shared" si="1"/>
        <v>150</v>
      </c>
      <c r="I33" s="9"/>
      <c r="J33" s="16">
        <f t="shared" si="2"/>
        <v>0</v>
      </c>
      <c r="K33" s="9"/>
      <c r="L33" s="16">
        <f t="shared" si="3"/>
        <v>0</v>
      </c>
      <c r="M33" s="9"/>
      <c r="N33" s="16">
        <f t="shared" si="4"/>
        <v>0</v>
      </c>
    </row>
    <row r="34" spans="1:14">
      <c r="A34" s="11">
        <v>13</v>
      </c>
      <c r="B34" s="12" t="s">
        <v>55</v>
      </c>
      <c r="C34" s="16">
        <v>65</v>
      </c>
      <c r="D34" s="9">
        <v>3</v>
      </c>
      <c r="E34" s="9" t="s">
        <v>30</v>
      </c>
      <c r="F34" s="16">
        <f t="shared" si="0"/>
        <v>195</v>
      </c>
      <c r="G34" s="9">
        <v>2</v>
      </c>
      <c r="H34" s="16">
        <f t="shared" si="1"/>
        <v>130</v>
      </c>
      <c r="I34" s="9"/>
      <c r="J34" s="16">
        <f t="shared" si="2"/>
        <v>0</v>
      </c>
      <c r="K34" s="9">
        <v>1</v>
      </c>
      <c r="L34" s="16">
        <f t="shared" si="3"/>
        <v>65</v>
      </c>
      <c r="M34" s="9"/>
      <c r="N34" s="16">
        <f t="shared" si="4"/>
        <v>0</v>
      </c>
    </row>
    <row r="35" spans="1:14">
      <c r="A35" s="11">
        <v>14</v>
      </c>
      <c r="B35" s="12" t="s">
        <v>56</v>
      </c>
      <c r="C35" s="16">
        <v>25</v>
      </c>
      <c r="D35" s="9">
        <f>SUM(G35,I35,K35,M35)</f>
        <v>2</v>
      </c>
      <c r="E35" s="9" t="s">
        <v>57</v>
      </c>
      <c r="F35" s="16">
        <f t="shared" si="0"/>
        <v>50</v>
      </c>
      <c r="G35" s="9">
        <v>2</v>
      </c>
      <c r="H35" s="16">
        <f t="shared" si="1"/>
        <v>50</v>
      </c>
      <c r="I35" s="9"/>
      <c r="J35" s="16">
        <f t="shared" si="2"/>
        <v>0</v>
      </c>
      <c r="K35" s="9"/>
      <c r="L35" s="16">
        <f t="shared" si="3"/>
        <v>0</v>
      </c>
      <c r="M35" s="9"/>
      <c r="N35" s="16">
        <f t="shared" si="4"/>
        <v>0</v>
      </c>
    </row>
    <row r="36" spans="1:14">
      <c r="A36" s="11">
        <v>15</v>
      </c>
      <c r="B36" s="12" t="s">
        <v>58</v>
      </c>
      <c r="C36" s="16">
        <v>3.28</v>
      </c>
      <c r="D36" s="9">
        <f>SUM(G36,I36,K36,M36)</f>
        <v>4</v>
      </c>
      <c r="E36" s="9" t="s">
        <v>30</v>
      </c>
      <c r="F36" s="16">
        <f t="shared" si="0"/>
        <v>13.12</v>
      </c>
      <c r="G36" s="9">
        <v>2</v>
      </c>
      <c r="H36" s="16">
        <f t="shared" si="1"/>
        <v>6.56</v>
      </c>
      <c r="I36" s="9"/>
      <c r="J36" s="16">
        <f t="shared" si="2"/>
        <v>0</v>
      </c>
      <c r="K36" s="9">
        <v>2</v>
      </c>
      <c r="L36" s="16">
        <f t="shared" si="3"/>
        <v>6.56</v>
      </c>
      <c r="M36" s="9"/>
      <c r="N36" s="16">
        <f t="shared" si="4"/>
        <v>0</v>
      </c>
    </row>
    <row r="37" spans="1:14">
      <c r="A37" s="11">
        <v>16</v>
      </c>
      <c r="B37" s="18" t="s">
        <v>59</v>
      </c>
      <c r="C37" s="16">
        <v>150</v>
      </c>
      <c r="D37" s="9">
        <v>20</v>
      </c>
      <c r="E37" s="9" t="s">
        <v>30</v>
      </c>
      <c r="F37" s="16">
        <f t="shared" si="0"/>
        <v>3000</v>
      </c>
      <c r="G37" s="19">
        <v>10</v>
      </c>
      <c r="H37" s="16">
        <f t="shared" si="1"/>
        <v>1500</v>
      </c>
      <c r="I37" s="9">
        <v>10</v>
      </c>
      <c r="J37" s="16">
        <f t="shared" si="2"/>
        <v>1500</v>
      </c>
      <c r="K37" s="9"/>
      <c r="L37" s="16">
        <f t="shared" si="3"/>
        <v>0</v>
      </c>
      <c r="M37" s="9"/>
      <c r="N37" s="16">
        <f t="shared" si="4"/>
        <v>0</v>
      </c>
    </row>
    <row r="38" spans="1:14">
      <c r="A38" s="11">
        <v>17</v>
      </c>
      <c r="B38" s="18" t="s">
        <v>60</v>
      </c>
      <c r="C38" s="16">
        <v>155</v>
      </c>
      <c r="D38" s="9">
        <v>4</v>
      </c>
      <c r="E38" s="9" t="s">
        <v>61</v>
      </c>
      <c r="F38" s="16">
        <f t="shared" si="0"/>
        <v>620</v>
      </c>
      <c r="G38" s="19">
        <v>2</v>
      </c>
      <c r="H38" s="16">
        <f t="shared" si="1"/>
        <v>310</v>
      </c>
      <c r="I38" s="9"/>
      <c r="J38" s="16">
        <f t="shared" si="2"/>
        <v>0</v>
      </c>
      <c r="K38" s="9">
        <v>2</v>
      </c>
      <c r="L38" s="16">
        <f t="shared" si="3"/>
        <v>310</v>
      </c>
      <c r="M38" s="9"/>
      <c r="N38" s="16">
        <f t="shared" si="4"/>
        <v>0</v>
      </c>
    </row>
    <row r="39" spans="1:14">
      <c r="A39" s="11">
        <v>18</v>
      </c>
      <c r="B39" s="18" t="s">
        <v>62</v>
      </c>
      <c r="C39" s="16">
        <v>150</v>
      </c>
      <c r="D39" s="9">
        <f>SUM(G39,I39,K39,M39)</f>
        <v>4</v>
      </c>
      <c r="E39" s="9" t="s">
        <v>61</v>
      </c>
      <c r="F39" s="16">
        <f t="shared" si="0"/>
        <v>600</v>
      </c>
      <c r="G39" s="19">
        <v>4</v>
      </c>
      <c r="H39" s="16">
        <f t="shared" si="1"/>
        <v>600</v>
      </c>
      <c r="I39" s="9"/>
      <c r="J39" s="16">
        <f t="shared" si="2"/>
        <v>0</v>
      </c>
      <c r="K39" s="9"/>
      <c r="L39" s="16">
        <f t="shared" si="3"/>
        <v>0</v>
      </c>
      <c r="M39" s="9"/>
      <c r="N39" s="16">
        <f t="shared" si="4"/>
        <v>0</v>
      </c>
    </row>
    <row r="40" spans="1:14">
      <c r="A40" s="11">
        <v>19</v>
      </c>
      <c r="B40" s="12" t="s">
        <v>63</v>
      </c>
      <c r="C40" s="16">
        <v>22</v>
      </c>
      <c r="D40" s="9">
        <f>SUM(G40,I40,K40,M40)</f>
        <v>2</v>
      </c>
      <c r="E40" s="9" t="s">
        <v>30</v>
      </c>
      <c r="F40" s="16">
        <f t="shared" si="0"/>
        <v>44</v>
      </c>
      <c r="G40" s="9">
        <v>2</v>
      </c>
      <c r="H40" s="16">
        <f t="shared" si="1"/>
        <v>44</v>
      </c>
      <c r="I40" s="9"/>
      <c r="J40" s="16">
        <f t="shared" si="2"/>
        <v>0</v>
      </c>
      <c r="K40" s="9"/>
      <c r="L40" s="16">
        <f t="shared" si="3"/>
        <v>0</v>
      </c>
      <c r="M40" s="9"/>
      <c r="N40" s="16">
        <f t="shared" si="4"/>
        <v>0</v>
      </c>
    </row>
    <row r="41" spans="1:14">
      <c r="A41" s="11">
        <v>21</v>
      </c>
      <c r="B41" s="12" t="s">
        <v>64</v>
      </c>
      <c r="C41" s="16">
        <v>60</v>
      </c>
      <c r="D41" s="9">
        <f>SUM(G41,I41,K41,M41)</f>
        <v>100</v>
      </c>
      <c r="E41" s="9" t="s">
        <v>30</v>
      </c>
      <c r="F41" s="16">
        <f t="shared" si="0"/>
        <v>6000</v>
      </c>
      <c r="G41" s="9">
        <v>100</v>
      </c>
      <c r="H41" s="16">
        <f t="shared" si="1"/>
        <v>6000</v>
      </c>
      <c r="I41" s="9"/>
      <c r="J41" s="16">
        <f t="shared" si="2"/>
        <v>0</v>
      </c>
      <c r="K41" s="9"/>
      <c r="L41" s="16">
        <f t="shared" si="3"/>
        <v>0</v>
      </c>
      <c r="M41" s="9"/>
      <c r="N41" s="16">
        <f t="shared" si="4"/>
        <v>0</v>
      </c>
    </row>
    <row r="42" spans="1:14">
      <c r="A42" s="11">
        <v>22</v>
      </c>
      <c r="B42" s="12" t="s">
        <v>65</v>
      </c>
      <c r="C42" s="16">
        <v>70</v>
      </c>
      <c r="D42" s="9">
        <f>SUM(G42,I42,K42,M42)</f>
        <v>100</v>
      </c>
      <c r="E42" s="9" t="s">
        <v>30</v>
      </c>
      <c r="F42" s="16">
        <f t="shared" si="0"/>
        <v>7000</v>
      </c>
      <c r="G42" s="9">
        <v>100</v>
      </c>
      <c r="H42" s="16">
        <f t="shared" si="1"/>
        <v>7000</v>
      </c>
      <c r="I42" s="9"/>
      <c r="J42" s="16">
        <f t="shared" si="2"/>
        <v>0</v>
      </c>
      <c r="K42" s="9"/>
      <c r="L42" s="16">
        <f t="shared" si="3"/>
        <v>0</v>
      </c>
      <c r="M42" s="9"/>
      <c r="N42" s="16">
        <f t="shared" si="4"/>
        <v>0</v>
      </c>
    </row>
    <row r="43" spans="1:14">
      <c r="A43" s="11">
        <v>23</v>
      </c>
      <c r="B43" s="12" t="s">
        <v>66</v>
      </c>
      <c r="C43" s="16">
        <v>60</v>
      </c>
      <c r="D43" s="9">
        <f>SUM(G43,I43,K43,M43)</f>
        <v>135</v>
      </c>
      <c r="E43" s="9" t="s">
        <v>30</v>
      </c>
      <c r="F43" s="16">
        <f t="shared" si="0"/>
        <v>8100</v>
      </c>
      <c r="G43" s="9">
        <v>132</v>
      </c>
      <c r="H43" s="16">
        <f t="shared" si="1"/>
        <v>7920</v>
      </c>
      <c r="I43" s="9"/>
      <c r="J43" s="16">
        <f t="shared" si="2"/>
        <v>0</v>
      </c>
      <c r="K43" s="9">
        <v>3</v>
      </c>
      <c r="L43" s="16">
        <f t="shared" si="3"/>
        <v>180</v>
      </c>
      <c r="M43" s="9"/>
      <c r="N43" s="16">
        <f t="shared" si="4"/>
        <v>0</v>
      </c>
    </row>
    <row r="44" spans="1:14" ht="22">
      <c r="A44" s="11">
        <v>24</v>
      </c>
      <c r="B44" s="22" t="s">
        <v>67</v>
      </c>
      <c r="C44" s="16">
        <v>4</v>
      </c>
      <c r="D44" s="9">
        <v>1</v>
      </c>
      <c r="E44" s="9" t="s">
        <v>68</v>
      </c>
      <c r="F44" s="16">
        <f>4*12</f>
        <v>48</v>
      </c>
      <c r="G44" s="19">
        <v>1</v>
      </c>
      <c r="H44" s="16">
        <f t="shared" si="1"/>
        <v>4</v>
      </c>
      <c r="I44" s="9"/>
      <c r="J44" s="16">
        <f t="shared" si="2"/>
        <v>0</v>
      </c>
      <c r="K44" s="9"/>
      <c r="L44" s="16">
        <f t="shared" si="3"/>
        <v>0</v>
      </c>
      <c r="M44" s="9"/>
      <c r="N44" s="16">
        <f t="shared" si="4"/>
        <v>0</v>
      </c>
    </row>
    <row r="45" spans="1:14">
      <c r="A45" s="11">
        <v>25</v>
      </c>
      <c r="B45" s="12" t="s">
        <v>69</v>
      </c>
      <c r="C45" s="16">
        <v>25</v>
      </c>
      <c r="D45" s="9">
        <f>SUM(G45,I45,K45,M45)</f>
        <v>6</v>
      </c>
      <c r="E45" s="9" t="s">
        <v>51</v>
      </c>
      <c r="F45" s="16">
        <f t="shared" si="0"/>
        <v>150</v>
      </c>
      <c r="G45" s="9">
        <v>3</v>
      </c>
      <c r="H45" s="16">
        <f t="shared" si="1"/>
        <v>75</v>
      </c>
      <c r="I45" s="9"/>
      <c r="J45" s="16">
        <f t="shared" si="2"/>
        <v>0</v>
      </c>
      <c r="K45" s="9">
        <v>3</v>
      </c>
      <c r="L45" s="16">
        <f t="shared" si="3"/>
        <v>75</v>
      </c>
      <c r="M45" s="9"/>
      <c r="N45" s="16">
        <f t="shared" si="4"/>
        <v>0</v>
      </c>
    </row>
    <row r="46" spans="1:14">
      <c r="A46" s="11">
        <v>26</v>
      </c>
      <c r="B46" s="12" t="s">
        <v>70</v>
      </c>
      <c r="C46" s="16">
        <v>35</v>
      </c>
      <c r="D46" s="9">
        <f>SUM(G46,I46,K46,M46)</f>
        <v>6</v>
      </c>
      <c r="E46" s="9" t="s">
        <v>30</v>
      </c>
      <c r="F46" s="16">
        <f t="shared" si="0"/>
        <v>210</v>
      </c>
      <c r="G46" s="9">
        <v>4</v>
      </c>
      <c r="H46" s="16">
        <f t="shared" si="1"/>
        <v>140</v>
      </c>
      <c r="I46" s="9"/>
      <c r="J46" s="16">
        <f t="shared" si="2"/>
        <v>0</v>
      </c>
      <c r="K46" s="9">
        <v>2</v>
      </c>
      <c r="L46" s="16">
        <f t="shared" si="3"/>
        <v>70</v>
      </c>
      <c r="M46" s="9"/>
      <c r="N46" s="16">
        <f t="shared" si="4"/>
        <v>0</v>
      </c>
    </row>
    <row r="47" spans="1:14">
      <c r="A47" s="11">
        <v>27</v>
      </c>
      <c r="B47" s="12" t="s">
        <v>71</v>
      </c>
      <c r="C47" s="16">
        <v>68.63</v>
      </c>
      <c r="D47" s="9">
        <f>SUM(G47,I47,K47,M47)</f>
        <v>2</v>
      </c>
      <c r="E47" s="9" t="s">
        <v>51</v>
      </c>
      <c r="F47" s="16">
        <f t="shared" si="0"/>
        <v>137.26</v>
      </c>
      <c r="G47" s="9">
        <v>2</v>
      </c>
      <c r="H47" s="16">
        <f t="shared" si="1"/>
        <v>137.26</v>
      </c>
      <c r="I47" s="9"/>
      <c r="J47" s="16">
        <f t="shared" si="2"/>
        <v>0</v>
      </c>
      <c r="K47" s="9"/>
      <c r="L47" s="16">
        <f t="shared" si="3"/>
        <v>0</v>
      </c>
      <c r="M47" s="9"/>
      <c r="N47" s="16">
        <f t="shared" si="4"/>
        <v>0</v>
      </c>
    </row>
    <row r="48" spans="1:14">
      <c r="A48" s="11">
        <v>28</v>
      </c>
      <c r="B48" s="12" t="s">
        <v>72</v>
      </c>
      <c r="C48" s="16">
        <v>5</v>
      </c>
      <c r="D48" s="9">
        <v>12</v>
      </c>
      <c r="E48" s="9" t="s">
        <v>30</v>
      </c>
      <c r="F48" s="16">
        <v>60</v>
      </c>
      <c r="G48" s="9">
        <v>1</v>
      </c>
      <c r="H48" s="16">
        <f t="shared" si="1"/>
        <v>5</v>
      </c>
      <c r="I48" s="9"/>
      <c r="J48" s="16">
        <f t="shared" si="2"/>
        <v>0</v>
      </c>
      <c r="K48" s="9"/>
      <c r="L48" s="16">
        <f t="shared" si="3"/>
        <v>0</v>
      </c>
      <c r="M48" s="9"/>
      <c r="N48" s="16">
        <f t="shared" si="4"/>
        <v>0</v>
      </c>
    </row>
    <row r="49" spans="1:14">
      <c r="A49" s="11">
        <v>29</v>
      </c>
      <c r="B49" s="18" t="s">
        <v>73</v>
      </c>
      <c r="C49" s="16">
        <v>423</v>
      </c>
      <c r="D49" s="9">
        <f t="shared" ref="D49:D68" si="6">SUM(G49,I49,K49,M49)</f>
        <v>1</v>
      </c>
      <c r="E49" s="9" t="s">
        <v>36</v>
      </c>
      <c r="F49" s="16">
        <f t="shared" si="0"/>
        <v>423</v>
      </c>
      <c r="G49" s="19">
        <v>1</v>
      </c>
      <c r="H49" s="16">
        <f t="shared" si="1"/>
        <v>423</v>
      </c>
      <c r="I49" s="9"/>
      <c r="J49" s="16">
        <f t="shared" si="2"/>
        <v>0</v>
      </c>
      <c r="K49" s="9"/>
      <c r="L49" s="16">
        <f t="shared" si="3"/>
        <v>0</v>
      </c>
      <c r="M49" s="9"/>
      <c r="N49" s="16">
        <f t="shared" si="4"/>
        <v>0</v>
      </c>
    </row>
    <row r="50" spans="1:14">
      <c r="A50" s="11">
        <v>30</v>
      </c>
      <c r="B50" s="12" t="s">
        <v>74</v>
      </c>
      <c r="C50" s="16">
        <v>15.29</v>
      </c>
      <c r="D50" s="9">
        <f t="shared" si="6"/>
        <v>2</v>
      </c>
      <c r="E50" s="9" t="s">
        <v>30</v>
      </c>
      <c r="F50" s="16">
        <f t="shared" si="0"/>
        <v>30.58</v>
      </c>
      <c r="G50" s="9">
        <v>1</v>
      </c>
      <c r="H50" s="16">
        <f t="shared" si="1"/>
        <v>15.29</v>
      </c>
      <c r="I50" s="9"/>
      <c r="J50" s="16">
        <f t="shared" si="2"/>
        <v>0</v>
      </c>
      <c r="K50" s="9">
        <v>1</v>
      </c>
      <c r="L50" s="16">
        <f t="shared" si="3"/>
        <v>15.29</v>
      </c>
      <c r="M50" s="9"/>
      <c r="N50" s="16">
        <f t="shared" si="4"/>
        <v>0</v>
      </c>
    </row>
    <row r="51" spans="1:14">
      <c r="A51" s="11">
        <v>32</v>
      </c>
      <c r="B51" s="12" t="s">
        <v>75</v>
      </c>
      <c r="C51" s="16">
        <v>5.5</v>
      </c>
      <c r="D51" s="9">
        <f t="shared" si="6"/>
        <v>2</v>
      </c>
      <c r="E51" s="9" t="s">
        <v>30</v>
      </c>
      <c r="F51" s="16">
        <f t="shared" si="0"/>
        <v>11</v>
      </c>
      <c r="G51" s="9"/>
      <c r="H51" s="16">
        <f t="shared" si="1"/>
        <v>0</v>
      </c>
      <c r="I51" s="9"/>
      <c r="J51" s="16">
        <f t="shared" si="2"/>
        <v>0</v>
      </c>
      <c r="K51" s="9">
        <v>1</v>
      </c>
      <c r="L51" s="16">
        <f t="shared" si="3"/>
        <v>5.5</v>
      </c>
      <c r="M51" s="9">
        <v>1</v>
      </c>
      <c r="N51" s="16">
        <f t="shared" si="4"/>
        <v>5.5</v>
      </c>
    </row>
    <row r="52" spans="1:14">
      <c r="A52" s="11">
        <v>33</v>
      </c>
      <c r="B52" s="12" t="s">
        <v>76</v>
      </c>
      <c r="C52" s="16">
        <v>33.5</v>
      </c>
      <c r="D52" s="9">
        <f t="shared" si="6"/>
        <v>4</v>
      </c>
      <c r="E52" s="9" t="s">
        <v>30</v>
      </c>
      <c r="F52" s="16">
        <f t="shared" si="0"/>
        <v>134</v>
      </c>
      <c r="G52" s="9">
        <v>4</v>
      </c>
      <c r="H52" s="16">
        <f t="shared" si="1"/>
        <v>134</v>
      </c>
      <c r="I52" s="9"/>
      <c r="J52" s="16">
        <f t="shared" si="2"/>
        <v>0</v>
      </c>
      <c r="K52" s="9"/>
      <c r="L52" s="16">
        <f t="shared" si="3"/>
        <v>0</v>
      </c>
      <c r="M52" s="9"/>
      <c r="N52" s="16">
        <f t="shared" si="4"/>
        <v>0</v>
      </c>
    </row>
    <row r="53" spans="1:14">
      <c r="A53" s="11">
        <v>34</v>
      </c>
      <c r="B53" s="12" t="s">
        <v>77</v>
      </c>
      <c r="C53" s="16">
        <v>87.36</v>
      </c>
      <c r="D53" s="9">
        <f t="shared" si="6"/>
        <v>3</v>
      </c>
      <c r="E53" s="9" t="s">
        <v>30</v>
      </c>
      <c r="F53" s="16">
        <f t="shared" si="0"/>
        <v>262.08</v>
      </c>
      <c r="G53" s="9">
        <v>3</v>
      </c>
      <c r="H53" s="16">
        <f t="shared" si="1"/>
        <v>262.08</v>
      </c>
      <c r="I53" s="9"/>
      <c r="J53" s="16">
        <f t="shared" si="2"/>
        <v>0</v>
      </c>
      <c r="K53" s="9"/>
      <c r="L53" s="16">
        <f t="shared" si="3"/>
        <v>0</v>
      </c>
      <c r="M53" s="9"/>
      <c r="N53" s="16">
        <f t="shared" si="4"/>
        <v>0</v>
      </c>
    </row>
    <row r="54" spans="1:14">
      <c r="A54" s="11">
        <v>35</v>
      </c>
      <c r="B54" s="12" t="s">
        <v>78</v>
      </c>
      <c r="C54" s="16">
        <v>35</v>
      </c>
      <c r="D54" s="9">
        <f t="shared" si="6"/>
        <v>2</v>
      </c>
      <c r="E54" s="9" t="s">
        <v>30</v>
      </c>
      <c r="F54" s="16">
        <f t="shared" si="0"/>
        <v>70</v>
      </c>
      <c r="G54" s="9">
        <v>2</v>
      </c>
      <c r="H54" s="16">
        <f t="shared" si="1"/>
        <v>70</v>
      </c>
      <c r="I54" s="9"/>
      <c r="J54" s="16">
        <f t="shared" si="2"/>
        <v>0</v>
      </c>
      <c r="K54" s="9"/>
      <c r="L54" s="16">
        <f t="shared" si="3"/>
        <v>0</v>
      </c>
      <c r="M54" s="9"/>
      <c r="N54" s="16">
        <f t="shared" si="4"/>
        <v>0</v>
      </c>
    </row>
    <row r="55" spans="1:14">
      <c r="A55" s="11">
        <v>36</v>
      </c>
      <c r="B55" s="12" t="s">
        <v>79</v>
      </c>
      <c r="C55" s="16">
        <v>19.66</v>
      </c>
      <c r="D55" s="9">
        <f t="shared" si="6"/>
        <v>5</v>
      </c>
      <c r="E55" s="9" t="s">
        <v>30</v>
      </c>
      <c r="F55" s="16">
        <f t="shared" si="0"/>
        <v>98.3</v>
      </c>
      <c r="G55" s="9">
        <v>5</v>
      </c>
      <c r="H55" s="16">
        <f t="shared" si="1"/>
        <v>98.3</v>
      </c>
      <c r="I55" s="9"/>
      <c r="J55" s="16">
        <f t="shared" si="2"/>
        <v>0</v>
      </c>
      <c r="K55" s="9"/>
      <c r="L55" s="16">
        <f t="shared" si="3"/>
        <v>0</v>
      </c>
      <c r="M55" s="9"/>
      <c r="N55" s="16">
        <f t="shared" si="4"/>
        <v>0</v>
      </c>
    </row>
    <row r="56" spans="1:14">
      <c r="A56" s="11">
        <v>37</v>
      </c>
      <c r="B56" s="12" t="s">
        <v>80</v>
      </c>
      <c r="C56" s="16">
        <v>4425</v>
      </c>
      <c r="D56" s="9">
        <f t="shared" si="6"/>
        <v>2</v>
      </c>
      <c r="E56" s="9" t="s">
        <v>57</v>
      </c>
      <c r="F56" s="16">
        <f t="shared" si="0"/>
        <v>8850</v>
      </c>
      <c r="G56" s="9">
        <v>2</v>
      </c>
      <c r="H56" s="16">
        <f t="shared" si="1"/>
        <v>8850</v>
      </c>
      <c r="I56" s="9"/>
      <c r="J56" s="16">
        <f t="shared" si="2"/>
        <v>0</v>
      </c>
      <c r="K56" s="9"/>
      <c r="L56" s="16">
        <f t="shared" si="3"/>
        <v>0</v>
      </c>
      <c r="M56" s="9"/>
      <c r="N56" s="16">
        <f t="shared" si="4"/>
        <v>0</v>
      </c>
    </row>
    <row r="57" spans="1:14">
      <c r="A57" s="11">
        <v>38</v>
      </c>
      <c r="B57" s="12" t="s">
        <v>81</v>
      </c>
      <c r="C57" s="16">
        <v>19</v>
      </c>
      <c r="D57" s="9">
        <f t="shared" si="6"/>
        <v>4</v>
      </c>
      <c r="E57" s="9" t="s">
        <v>57</v>
      </c>
      <c r="F57" s="16">
        <f t="shared" si="0"/>
        <v>76</v>
      </c>
      <c r="G57" s="9">
        <v>2</v>
      </c>
      <c r="H57" s="16">
        <f t="shared" si="1"/>
        <v>38</v>
      </c>
      <c r="I57" s="9"/>
      <c r="J57" s="16">
        <f t="shared" si="2"/>
        <v>0</v>
      </c>
      <c r="K57" s="9">
        <v>2</v>
      </c>
      <c r="L57" s="16">
        <f t="shared" si="3"/>
        <v>38</v>
      </c>
      <c r="M57" s="9"/>
      <c r="N57" s="16">
        <f t="shared" si="4"/>
        <v>0</v>
      </c>
    </row>
    <row r="58" spans="1:14">
      <c r="A58" s="11">
        <v>39</v>
      </c>
      <c r="B58" s="12" t="s">
        <v>82</v>
      </c>
      <c r="C58" s="16">
        <v>27</v>
      </c>
      <c r="D58" s="9">
        <f t="shared" si="6"/>
        <v>4</v>
      </c>
      <c r="E58" s="9" t="s">
        <v>30</v>
      </c>
      <c r="F58" s="16">
        <f t="shared" si="0"/>
        <v>108</v>
      </c>
      <c r="G58" s="9">
        <v>2</v>
      </c>
      <c r="H58" s="16">
        <f t="shared" si="1"/>
        <v>54</v>
      </c>
      <c r="I58" s="9"/>
      <c r="J58" s="16">
        <f t="shared" si="2"/>
        <v>0</v>
      </c>
      <c r="K58" s="9">
        <v>2</v>
      </c>
      <c r="L58" s="16">
        <f t="shared" si="3"/>
        <v>54</v>
      </c>
      <c r="M58" s="9"/>
      <c r="N58" s="16">
        <f t="shared" si="4"/>
        <v>0</v>
      </c>
    </row>
    <row r="59" spans="1:14">
      <c r="A59" s="11">
        <v>40</v>
      </c>
      <c r="B59" s="12" t="s">
        <v>83</v>
      </c>
      <c r="C59" s="16">
        <v>20</v>
      </c>
      <c r="D59" s="9">
        <f t="shared" si="6"/>
        <v>8</v>
      </c>
      <c r="E59" s="9" t="s">
        <v>30</v>
      </c>
      <c r="F59" s="16">
        <f t="shared" si="0"/>
        <v>160</v>
      </c>
      <c r="G59" s="9">
        <v>4</v>
      </c>
      <c r="H59" s="16">
        <f t="shared" si="1"/>
        <v>80</v>
      </c>
      <c r="I59" s="9"/>
      <c r="J59" s="16">
        <f t="shared" si="2"/>
        <v>0</v>
      </c>
      <c r="K59" s="9">
        <v>4</v>
      </c>
      <c r="L59" s="16">
        <f t="shared" si="3"/>
        <v>80</v>
      </c>
      <c r="M59" s="9"/>
      <c r="N59" s="16">
        <f t="shared" si="4"/>
        <v>0</v>
      </c>
    </row>
    <row r="60" spans="1:14">
      <c r="A60" s="11">
        <v>41</v>
      </c>
      <c r="B60" s="12" t="s">
        <v>84</v>
      </c>
      <c r="C60" s="16">
        <v>92.82</v>
      </c>
      <c r="D60" s="9">
        <f t="shared" si="6"/>
        <v>2</v>
      </c>
      <c r="E60" s="9" t="s">
        <v>30</v>
      </c>
      <c r="F60" s="16">
        <f t="shared" si="0"/>
        <v>185.64</v>
      </c>
      <c r="G60" s="9">
        <v>2</v>
      </c>
      <c r="H60" s="16">
        <f t="shared" si="1"/>
        <v>185.64</v>
      </c>
      <c r="I60" s="9"/>
      <c r="J60" s="16">
        <f t="shared" si="2"/>
        <v>0</v>
      </c>
      <c r="K60" s="9"/>
      <c r="L60" s="16">
        <f t="shared" si="3"/>
        <v>0</v>
      </c>
      <c r="M60" s="9"/>
      <c r="N60" s="16">
        <f t="shared" si="4"/>
        <v>0</v>
      </c>
    </row>
    <row r="61" spans="1:14">
      <c r="A61" s="11">
        <v>42</v>
      </c>
      <c r="B61" s="12" t="s">
        <v>85</v>
      </c>
      <c r="C61" s="16">
        <v>25</v>
      </c>
      <c r="D61" s="9">
        <f t="shared" si="6"/>
        <v>1</v>
      </c>
      <c r="E61" s="9" t="s">
        <v>28</v>
      </c>
      <c r="F61" s="16">
        <f t="shared" si="0"/>
        <v>25</v>
      </c>
      <c r="G61" s="9">
        <v>1</v>
      </c>
      <c r="H61" s="16">
        <f t="shared" si="1"/>
        <v>25</v>
      </c>
      <c r="I61" s="9"/>
      <c r="J61" s="16">
        <f t="shared" si="2"/>
        <v>0</v>
      </c>
      <c r="K61" s="9"/>
      <c r="L61" s="16">
        <f t="shared" si="3"/>
        <v>0</v>
      </c>
      <c r="M61" s="9"/>
      <c r="N61" s="16">
        <f t="shared" si="4"/>
        <v>0</v>
      </c>
    </row>
    <row r="62" spans="1:14">
      <c r="A62" s="11">
        <v>44</v>
      </c>
      <c r="B62" s="12" t="s">
        <v>86</v>
      </c>
      <c r="C62" s="16">
        <v>50</v>
      </c>
      <c r="D62" s="9">
        <f t="shared" si="6"/>
        <v>6</v>
      </c>
      <c r="E62" s="9" t="s">
        <v>51</v>
      </c>
      <c r="F62" s="16">
        <f t="shared" si="0"/>
        <v>300</v>
      </c>
      <c r="G62" s="9">
        <v>4</v>
      </c>
      <c r="H62" s="16">
        <f t="shared" si="1"/>
        <v>200</v>
      </c>
      <c r="I62" s="9"/>
      <c r="J62" s="16">
        <f t="shared" si="2"/>
        <v>0</v>
      </c>
      <c r="K62" s="9">
        <v>2</v>
      </c>
      <c r="L62" s="16">
        <f t="shared" si="3"/>
        <v>100</v>
      </c>
      <c r="M62" s="9"/>
      <c r="N62" s="16">
        <f t="shared" si="4"/>
        <v>0</v>
      </c>
    </row>
    <row r="63" spans="1:14">
      <c r="A63" s="11">
        <v>45</v>
      </c>
      <c r="B63" s="12" t="s">
        <v>87</v>
      </c>
      <c r="C63" s="16">
        <v>18.02</v>
      </c>
      <c r="D63" s="9">
        <f t="shared" si="6"/>
        <v>3</v>
      </c>
      <c r="E63" s="9" t="s">
        <v>30</v>
      </c>
      <c r="F63" s="16">
        <f t="shared" si="0"/>
        <v>54.06</v>
      </c>
      <c r="G63" s="9">
        <v>2</v>
      </c>
      <c r="H63" s="16">
        <f t="shared" si="1"/>
        <v>36.04</v>
      </c>
      <c r="I63" s="9"/>
      <c r="J63" s="16">
        <f t="shared" si="2"/>
        <v>0</v>
      </c>
      <c r="K63" s="9">
        <v>1</v>
      </c>
      <c r="L63" s="16">
        <f t="shared" si="3"/>
        <v>18.02</v>
      </c>
      <c r="M63" s="9"/>
      <c r="N63" s="16">
        <f t="shared" si="4"/>
        <v>0</v>
      </c>
    </row>
    <row r="64" spans="1:14">
      <c r="A64" s="11">
        <v>46</v>
      </c>
      <c r="B64" s="12" t="s">
        <v>88</v>
      </c>
      <c r="C64" s="16">
        <v>117.72</v>
      </c>
      <c r="D64" s="9">
        <f t="shared" si="6"/>
        <v>2</v>
      </c>
      <c r="E64" s="9" t="s">
        <v>30</v>
      </c>
      <c r="F64" s="16">
        <f t="shared" si="0"/>
        <v>235.44</v>
      </c>
      <c r="G64" s="9">
        <v>2</v>
      </c>
      <c r="H64" s="16">
        <f t="shared" si="1"/>
        <v>235.44</v>
      </c>
      <c r="I64" s="9"/>
      <c r="J64" s="16">
        <f t="shared" si="2"/>
        <v>0</v>
      </c>
      <c r="K64" s="9"/>
      <c r="L64" s="16">
        <f t="shared" si="3"/>
        <v>0</v>
      </c>
      <c r="M64" s="9"/>
      <c r="N64" s="16">
        <f t="shared" si="4"/>
        <v>0</v>
      </c>
    </row>
    <row r="65" spans="1:14">
      <c r="A65" s="11">
        <v>47</v>
      </c>
      <c r="B65" s="12" t="s">
        <v>89</v>
      </c>
      <c r="C65" s="16">
        <v>98.5</v>
      </c>
      <c r="D65" s="9">
        <f t="shared" si="6"/>
        <v>1</v>
      </c>
      <c r="E65" s="9" t="s">
        <v>30</v>
      </c>
      <c r="F65" s="16">
        <f t="shared" si="0"/>
        <v>98.5</v>
      </c>
      <c r="G65" s="9"/>
      <c r="H65" s="16">
        <f t="shared" si="1"/>
        <v>0</v>
      </c>
      <c r="I65" s="9"/>
      <c r="J65" s="16">
        <f t="shared" si="2"/>
        <v>0</v>
      </c>
      <c r="K65" s="9">
        <v>1</v>
      </c>
      <c r="L65" s="16">
        <f t="shared" si="3"/>
        <v>98.5</v>
      </c>
      <c r="M65" s="9"/>
      <c r="N65" s="16">
        <f t="shared" si="4"/>
        <v>0</v>
      </c>
    </row>
    <row r="66" spans="1:14">
      <c r="A66" s="11">
        <v>48</v>
      </c>
      <c r="B66" s="12" t="s">
        <v>90</v>
      </c>
      <c r="C66" s="16">
        <v>16.38</v>
      </c>
      <c r="D66" s="9">
        <f t="shared" si="6"/>
        <v>5</v>
      </c>
      <c r="E66" s="9"/>
      <c r="F66" s="16">
        <f t="shared" si="0"/>
        <v>81.899999999999991</v>
      </c>
      <c r="G66" s="9">
        <v>3</v>
      </c>
      <c r="H66" s="16">
        <f t="shared" si="1"/>
        <v>49.14</v>
      </c>
      <c r="I66" s="9">
        <v>2</v>
      </c>
      <c r="J66" s="16">
        <f t="shared" si="2"/>
        <v>32.76</v>
      </c>
      <c r="K66" s="9"/>
      <c r="L66" s="16">
        <f t="shared" si="3"/>
        <v>0</v>
      </c>
      <c r="M66" s="9"/>
      <c r="N66" s="16">
        <f t="shared" si="4"/>
        <v>0</v>
      </c>
    </row>
    <row r="67" spans="1:14">
      <c r="A67" s="11">
        <v>49</v>
      </c>
      <c r="B67" s="12" t="s">
        <v>91</v>
      </c>
      <c r="C67" s="16">
        <v>10.57</v>
      </c>
      <c r="D67" s="9">
        <f t="shared" si="6"/>
        <v>300</v>
      </c>
      <c r="E67" s="9" t="s">
        <v>30</v>
      </c>
      <c r="F67" s="16">
        <f t="shared" si="0"/>
        <v>3171</v>
      </c>
      <c r="G67" s="9">
        <v>300</v>
      </c>
      <c r="H67" s="16">
        <f t="shared" si="1"/>
        <v>3171</v>
      </c>
      <c r="I67" s="9"/>
      <c r="J67" s="16">
        <f t="shared" si="2"/>
        <v>0</v>
      </c>
      <c r="K67" s="9"/>
      <c r="L67" s="16">
        <f t="shared" si="3"/>
        <v>0</v>
      </c>
      <c r="M67" s="9"/>
      <c r="N67" s="16">
        <f t="shared" si="4"/>
        <v>0</v>
      </c>
    </row>
    <row r="68" spans="1:14">
      <c r="A68" s="11">
        <v>50</v>
      </c>
      <c r="B68" s="12" t="s">
        <v>92</v>
      </c>
      <c r="C68" s="16">
        <v>12.88</v>
      </c>
      <c r="D68" s="9">
        <f t="shared" si="6"/>
        <v>6</v>
      </c>
      <c r="E68" s="9" t="s">
        <v>30</v>
      </c>
      <c r="F68" s="16">
        <f t="shared" si="0"/>
        <v>77.28</v>
      </c>
      <c r="G68" s="9">
        <v>2</v>
      </c>
      <c r="H68" s="16">
        <f t="shared" si="1"/>
        <v>25.76</v>
      </c>
      <c r="I68" s="9"/>
      <c r="J68" s="16">
        <f t="shared" si="2"/>
        <v>0</v>
      </c>
      <c r="K68" s="9">
        <v>2</v>
      </c>
      <c r="L68" s="16">
        <f t="shared" si="3"/>
        <v>25.76</v>
      </c>
      <c r="M68" s="9">
        <v>2</v>
      </c>
      <c r="N68" s="16">
        <f t="shared" si="4"/>
        <v>25.76</v>
      </c>
    </row>
    <row r="69" spans="1:14">
      <c r="A69" s="11"/>
      <c r="B69" s="23" t="s">
        <v>93</v>
      </c>
      <c r="C69" s="16"/>
      <c r="D69" s="9"/>
      <c r="E69" s="9"/>
      <c r="F69" s="16"/>
      <c r="G69" s="9"/>
      <c r="H69" s="16"/>
      <c r="I69" s="9"/>
      <c r="J69" s="9"/>
      <c r="K69" s="9"/>
      <c r="L69" s="16"/>
      <c r="M69" s="9"/>
      <c r="N69" s="9"/>
    </row>
    <row r="70" spans="1:14">
      <c r="A70" s="11">
        <v>1</v>
      </c>
      <c r="B70" s="12" t="s">
        <v>94</v>
      </c>
      <c r="C70" s="16">
        <v>3500</v>
      </c>
      <c r="D70" s="9">
        <v>4</v>
      </c>
      <c r="E70" s="9" t="s">
        <v>36</v>
      </c>
      <c r="F70" s="16">
        <f>D70*C70</f>
        <v>14000</v>
      </c>
      <c r="G70" s="9">
        <v>4</v>
      </c>
      <c r="H70" s="16">
        <f>G70*C70</f>
        <v>14000</v>
      </c>
      <c r="I70" s="9"/>
      <c r="J70" s="9">
        <f>I70*C70</f>
        <v>0</v>
      </c>
      <c r="K70" s="9"/>
      <c r="L70" s="16">
        <f>K70*C70</f>
        <v>0</v>
      </c>
      <c r="M70" s="9"/>
      <c r="N70" s="9">
        <f>M70*C70</f>
        <v>0</v>
      </c>
    </row>
    <row r="71" spans="1:14">
      <c r="A71" s="11" t="s">
        <v>95</v>
      </c>
      <c r="B71" s="9"/>
      <c r="C71" s="9"/>
      <c r="D71" s="9"/>
      <c r="E71" s="9"/>
      <c r="F71" s="16"/>
      <c r="G71" s="9"/>
      <c r="H71" s="16"/>
      <c r="I71" s="9"/>
      <c r="J71" s="16"/>
      <c r="K71" s="9"/>
      <c r="L71" s="16"/>
      <c r="M71" s="9"/>
      <c r="N71" s="9"/>
    </row>
    <row r="72" spans="1:14">
      <c r="A72" s="24" t="s">
        <v>96</v>
      </c>
      <c r="B72" s="9"/>
      <c r="C72" s="9"/>
      <c r="D72" s="9"/>
      <c r="E72" s="9"/>
      <c r="F72" s="16">
        <f>SUM(F11:F70)</f>
        <v>145000</v>
      </c>
      <c r="G72" s="9"/>
      <c r="H72" s="16">
        <f>SUM(H11:H71)</f>
        <v>118492.50999999998</v>
      </c>
      <c r="I72" s="9"/>
      <c r="J72" s="16">
        <f>SUM(J11:J71)</f>
        <v>7732.8000000000011</v>
      </c>
      <c r="K72" s="9"/>
      <c r="L72" s="16">
        <f>SUM(L11:L71)</f>
        <v>15892.910000000002</v>
      </c>
      <c r="M72" s="9"/>
      <c r="N72" s="25">
        <f>SUM(N11:N71)</f>
        <v>2782.78</v>
      </c>
    </row>
    <row r="73" spans="1:14">
      <c r="B73" t="s">
        <v>97</v>
      </c>
    </row>
    <row r="75" spans="1:14">
      <c r="B75" t="s">
        <v>98</v>
      </c>
      <c r="F75" s="10"/>
      <c r="I75" t="s">
        <v>99</v>
      </c>
    </row>
    <row r="77" spans="1:14">
      <c r="B77" s="26" t="s">
        <v>104</v>
      </c>
      <c r="J77" t="s">
        <v>105</v>
      </c>
    </row>
    <row r="78" spans="1:14">
      <c r="B78" t="s">
        <v>100</v>
      </c>
      <c r="J78" t="s">
        <v>101</v>
      </c>
    </row>
    <row r="80" spans="1:14">
      <c r="A80" s="27" t="s">
        <v>102</v>
      </c>
      <c r="B80" s="27"/>
    </row>
  </sheetData>
  <mergeCells count="16">
    <mergeCell ref="A1:N1"/>
    <mergeCell ref="A2:N2"/>
    <mergeCell ref="F4:J4"/>
    <mergeCell ref="K4:N4"/>
    <mergeCell ref="I5:J5"/>
    <mergeCell ref="K5:N5"/>
    <mergeCell ref="G6:N6"/>
    <mergeCell ref="G7:H7"/>
    <mergeCell ref="I7:J7"/>
    <mergeCell ref="K7:L7"/>
    <mergeCell ref="M7:N7"/>
    <mergeCell ref="A6:A8"/>
    <mergeCell ref="B6:B8"/>
    <mergeCell ref="C6:C8"/>
    <mergeCell ref="D6:E8"/>
    <mergeCell ref="F6:F8"/>
  </mergeCells>
  <pageMargins left="0.69930555555555596" right="0.69930555555555596" top="0.75" bottom="0.75" header="0.3" footer="0.3"/>
  <pageSetup paperSize="5" orientation="landscape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24DA-D0B1-4201-AB78-967B4F204725}">
  <dimension ref="A1:M120"/>
  <sheetViews>
    <sheetView topLeftCell="A145" workbookViewId="0">
      <selection activeCell="B119" sqref="B119"/>
    </sheetView>
  </sheetViews>
  <sheetFormatPr defaultRowHeight="14.5"/>
  <cols>
    <col min="1" max="1" width="8.26953125" style="870" customWidth="1"/>
    <col min="2" max="2" width="31.26953125" style="870" customWidth="1"/>
    <col min="3" max="3" width="11" style="870" customWidth="1"/>
    <col min="4" max="4" width="8.7265625" style="870"/>
    <col min="5" max="5" width="13.453125" style="870" customWidth="1"/>
    <col min="6" max="6" width="8.7265625" style="870"/>
    <col min="7" max="7" width="10.81640625" style="870" customWidth="1"/>
    <col min="8" max="11" width="8.7265625" style="870"/>
    <col min="12" max="12" width="10.1796875" style="870" customWidth="1"/>
    <col min="13" max="13" width="13" style="870" customWidth="1"/>
    <col min="14" max="16384" width="8.7265625" style="870"/>
  </cols>
  <sheetData>
    <row r="1" spans="1:13">
      <c r="A1" s="870" t="s">
        <v>2019</v>
      </c>
    </row>
    <row r="2" spans="1:13">
      <c r="A2" s="871" t="s">
        <v>106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</row>
    <row r="3" spans="1:13" ht="11.25" customHeight="1">
      <c r="A3" s="871"/>
      <c r="B3" s="871"/>
      <c r="C3" s="871"/>
      <c r="D3" s="871"/>
      <c r="E3" s="871" t="s">
        <v>0</v>
      </c>
      <c r="F3" s="871"/>
      <c r="G3" s="871"/>
      <c r="H3" s="872"/>
      <c r="I3" s="872"/>
      <c r="J3" s="871"/>
      <c r="K3" s="871"/>
      <c r="L3" s="871"/>
      <c r="M3" s="871"/>
    </row>
    <row r="4" spans="1:13" ht="12.75" customHeight="1">
      <c r="A4" s="871"/>
      <c r="B4" s="871"/>
      <c r="C4" s="871"/>
      <c r="D4" s="871"/>
      <c r="E4" s="871" t="s">
        <v>2020</v>
      </c>
      <c r="F4" s="871"/>
      <c r="G4" s="871"/>
      <c r="H4" s="872"/>
      <c r="I4" s="872"/>
      <c r="J4" s="871"/>
      <c r="K4" s="871"/>
      <c r="L4" s="871"/>
      <c r="M4" s="871"/>
    </row>
    <row r="5" spans="1:13" ht="11.25" customHeight="1">
      <c r="A5" s="871" t="s">
        <v>2021</v>
      </c>
      <c r="B5" s="871"/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</row>
    <row r="6" spans="1:13" ht="12" customHeight="1">
      <c r="A6" s="873" t="s">
        <v>2022</v>
      </c>
      <c r="B6" s="874"/>
      <c r="C6" s="874"/>
      <c r="D6" s="875"/>
      <c r="E6" s="875" t="s">
        <v>110</v>
      </c>
      <c r="F6" s="874"/>
      <c r="G6" s="874"/>
      <c r="H6" s="874"/>
      <c r="I6" s="874"/>
      <c r="J6" s="874" t="s">
        <v>2023</v>
      </c>
      <c r="K6" s="874"/>
      <c r="L6" s="874"/>
      <c r="M6" s="875"/>
    </row>
    <row r="7" spans="1:13" ht="12.75" customHeight="1">
      <c r="A7" s="876" t="s">
        <v>2024</v>
      </c>
      <c r="B7" s="877"/>
      <c r="C7" s="877"/>
      <c r="D7" s="878"/>
      <c r="E7" s="878" t="s">
        <v>7</v>
      </c>
      <c r="F7" s="877" t="s">
        <v>8</v>
      </c>
      <c r="G7" s="877"/>
      <c r="H7" s="877" t="s">
        <v>9</v>
      </c>
      <c r="I7" s="877"/>
      <c r="J7" s="877" t="s">
        <v>205</v>
      </c>
      <c r="K7" s="877"/>
      <c r="L7" s="877"/>
      <c r="M7" s="878"/>
    </row>
    <row r="8" spans="1:13" ht="10.5" customHeight="1">
      <c r="A8" s="879" t="s">
        <v>1784</v>
      </c>
      <c r="B8" s="880"/>
      <c r="C8" s="880"/>
      <c r="D8" s="880"/>
      <c r="E8" s="880"/>
      <c r="F8" s="881"/>
      <c r="G8" s="882"/>
      <c r="H8" s="882" t="s">
        <v>2025</v>
      </c>
      <c r="I8" s="882"/>
      <c r="J8" s="882"/>
      <c r="K8" s="882"/>
      <c r="L8" s="882"/>
      <c r="M8" s="883"/>
    </row>
    <row r="9" spans="1:13" ht="10.5" customHeight="1">
      <c r="A9" s="879" t="s">
        <v>2026</v>
      </c>
      <c r="B9" s="879" t="s">
        <v>2027</v>
      </c>
      <c r="C9" s="884" t="s">
        <v>12</v>
      </c>
      <c r="D9" s="884" t="s">
        <v>13</v>
      </c>
      <c r="E9" s="884" t="s">
        <v>2028</v>
      </c>
      <c r="F9" s="881" t="s">
        <v>16</v>
      </c>
      <c r="G9" s="883"/>
      <c r="H9" s="881" t="s">
        <v>17</v>
      </c>
      <c r="I9" s="882"/>
      <c r="J9" s="881" t="s">
        <v>18</v>
      </c>
      <c r="K9" s="883"/>
      <c r="L9" s="881" t="s">
        <v>765</v>
      </c>
      <c r="M9" s="883"/>
    </row>
    <row r="10" spans="1:13" ht="12" customHeight="1">
      <c r="A10" s="885"/>
      <c r="B10" s="886"/>
      <c r="C10" s="886"/>
      <c r="D10" s="886"/>
      <c r="E10" s="886"/>
      <c r="F10" s="887" t="s">
        <v>20</v>
      </c>
      <c r="G10" s="887" t="s">
        <v>21</v>
      </c>
      <c r="H10" s="887" t="s">
        <v>20</v>
      </c>
      <c r="I10" s="887" t="s">
        <v>21</v>
      </c>
      <c r="J10" s="887" t="s">
        <v>20</v>
      </c>
      <c r="K10" s="887" t="s">
        <v>21</v>
      </c>
      <c r="L10" s="887" t="s">
        <v>20</v>
      </c>
      <c r="M10" s="887" t="s">
        <v>21</v>
      </c>
    </row>
    <row r="11" spans="1:13" ht="12.75" customHeight="1">
      <c r="A11" s="887"/>
      <c r="B11" s="888" t="s">
        <v>2029</v>
      </c>
      <c r="C11" s="889"/>
      <c r="D11" s="887"/>
      <c r="E11" s="890"/>
      <c r="F11" s="891"/>
      <c r="G11" s="890"/>
      <c r="H11" s="891"/>
      <c r="I11" s="890"/>
      <c r="J11" s="891"/>
      <c r="K11" s="891"/>
      <c r="L11" s="891"/>
      <c r="M11" s="891"/>
    </row>
    <row r="12" spans="1:13" ht="14.25" customHeight="1">
      <c r="A12" s="887">
        <v>1</v>
      </c>
      <c r="B12" s="891" t="s">
        <v>412</v>
      </c>
      <c r="C12" s="889">
        <v>55</v>
      </c>
      <c r="D12" s="887" t="s">
        <v>2030</v>
      </c>
      <c r="E12" s="890">
        <v>110</v>
      </c>
      <c r="F12" s="891"/>
      <c r="G12" s="890"/>
      <c r="H12" s="887" t="s">
        <v>1658</v>
      </c>
      <c r="I12" s="890">
        <v>110</v>
      </c>
      <c r="J12" s="891"/>
      <c r="K12" s="891"/>
      <c r="L12" s="891"/>
      <c r="M12" s="891"/>
    </row>
    <row r="13" spans="1:13" ht="13.5" customHeight="1">
      <c r="A13" s="887">
        <v>2</v>
      </c>
      <c r="B13" s="891" t="s">
        <v>2031</v>
      </c>
      <c r="C13" s="889">
        <v>30</v>
      </c>
      <c r="D13" s="887" t="s">
        <v>1658</v>
      </c>
      <c r="E13" s="890">
        <v>60</v>
      </c>
      <c r="F13" s="891"/>
      <c r="G13" s="891"/>
      <c r="H13" s="887" t="s">
        <v>1658</v>
      </c>
      <c r="I13" s="890">
        <v>60</v>
      </c>
      <c r="J13" s="891"/>
      <c r="K13" s="891"/>
      <c r="L13" s="891"/>
      <c r="M13" s="891"/>
    </row>
    <row r="14" spans="1:13" ht="13.5" customHeight="1">
      <c r="A14" s="887">
        <v>3</v>
      </c>
      <c r="B14" s="891" t="s">
        <v>2032</v>
      </c>
      <c r="C14" s="889">
        <v>85</v>
      </c>
      <c r="D14" s="887" t="s">
        <v>2033</v>
      </c>
      <c r="E14" s="890">
        <v>425</v>
      </c>
      <c r="F14" s="891"/>
      <c r="G14" s="891"/>
      <c r="H14" s="887"/>
      <c r="I14" s="891"/>
      <c r="J14" s="891"/>
      <c r="K14" s="891"/>
      <c r="L14" s="891"/>
      <c r="M14" s="891"/>
    </row>
    <row r="15" spans="1:13" ht="12.75" customHeight="1">
      <c r="A15" s="887">
        <v>4</v>
      </c>
      <c r="B15" s="891" t="s">
        <v>2034</v>
      </c>
      <c r="C15" s="889">
        <v>80</v>
      </c>
      <c r="D15" s="887" t="s">
        <v>2033</v>
      </c>
      <c r="E15" s="890">
        <v>400</v>
      </c>
      <c r="F15" s="891"/>
      <c r="G15" s="891"/>
      <c r="H15" s="887"/>
      <c r="I15" s="891"/>
      <c r="J15" s="891"/>
      <c r="K15" s="891"/>
      <c r="L15" s="891"/>
      <c r="M15" s="891"/>
    </row>
    <row r="16" spans="1:13" ht="12" customHeight="1">
      <c r="A16" s="887">
        <v>5</v>
      </c>
      <c r="B16" s="891" t="s">
        <v>2035</v>
      </c>
      <c r="C16" s="889">
        <v>60</v>
      </c>
      <c r="D16" s="887" t="s">
        <v>1659</v>
      </c>
      <c r="E16" s="890">
        <v>360</v>
      </c>
      <c r="F16" s="891"/>
      <c r="G16" s="891"/>
      <c r="H16" s="887"/>
      <c r="I16" s="891"/>
      <c r="J16" s="891"/>
      <c r="K16" s="891"/>
      <c r="L16" s="891"/>
      <c r="M16" s="891"/>
    </row>
    <row r="17" spans="1:13" ht="13.5" customHeight="1">
      <c r="A17" s="887">
        <v>6</v>
      </c>
      <c r="B17" s="891" t="s">
        <v>427</v>
      </c>
      <c r="C17" s="889">
        <v>50</v>
      </c>
      <c r="D17" s="887" t="s">
        <v>2036</v>
      </c>
      <c r="E17" s="890">
        <v>100</v>
      </c>
      <c r="F17" s="887" t="s">
        <v>1658</v>
      </c>
      <c r="G17" s="890">
        <v>100</v>
      </c>
      <c r="H17" s="887"/>
      <c r="I17" s="891"/>
      <c r="J17" s="891"/>
      <c r="K17" s="891"/>
      <c r="L17" s="891"/>
      <c r="M17" s="891"/>
    </row>
    <row r="18" spans="1:13" ht="14.25" customHeight="1">
      <c r="A18" s="887">
        <v>7</v>
      </c>
      <c r="B18" s="891" t="s">
        <v>2037</v>
      </c>
      <c r="C18" s="889">
        <v>28</v>
      </c>
      <c r="D18" s="887" t="s">
        <v>1662</v>
      </c>
      <c r="E18" s="890">
        <v>84</v>
      </c>
      <c r="F18" s="887" t="s">
        <v>531</v>
      </c>
      <c r="G18" s="890">
        <v>84</v>
      </c>
      <c r="H18" s="887"/>
      <c r="I18" s="891"/>
      <c r="J18" s="891"/>
      <c r="K18" s="891"/>
      <c r="L18" s="891"/>
      <c r="M18" s="891"/>
    </row>
    <row r="19" spans="1:13">
      <c r="A19" s="887">
        <v>8</v>
      </c>
      <c r="B19" s="891" t="s">
        <v>2038</v>
      </c>
      <c r="C19" s="889">
        <v>40</v>
      </c>
      <c r="D19" s="887" t="s">
        <v>2039</v>
      </c>
      <c r="E19" s="890">
        <v>120</v>
      </c>
      <c r="F19" s="891"/>
      <c r="G19" s="891"/>
      <c r="H19" s="887"/>
      <c r="I19" s="891"/>
      <c r="J19" s="891"/>
      <c r="K19" s="891"/>
      <c r="L19" s="891"/>
      <c r="M19" s="891"/>
    </row>
    <row r="20" spans="1:13">
      <c r="A20" s="887">
        <v>9</v>
      </c>
      <c r="B20" s="891" t="s">
        <v>2040</v>
      </c>
      <c r="C20" s="889">
        <v>180</v>
      </c>
      <c r="D20" s="887" t="s">
        <v>2041</v>
      </c>
      <c r="E20" s="890">
        <v>1800</v>
      </c>
      <c r="F20" s="887" t="s">
        <v>2042</v>
      </c>
      <c r="G20" s="890">
        <v>900</v>
      </c>
      <c r="H20" s="887" t="s">
        <v>2043</v>
      </c>
      <c r="I20" s="890">
        <v>540</v>
      </c>
      <c r="J20" s="891"/>
      <c r="K20" s="891"/>
      <c r="L20" s="891"/>
      <c r="M20" s="891"/>
    </row>
    <row r="21" spans="1:13">
      <c r="A21" s="887">
        <v>10</v>
      </c>
      <c r="B21" s="891" t="s">
        <v>2044</v>
      </c>
      <c r="C21" s="889">
        <v>200</v>
      </c>
      <c r="D21" s="887" t="s">
        <v>2041</v>
      </c>
      <c r="E21" s="890">
        <v>2000</v>
      </c>
      <c r="F21" s="887" t="s">
        <v>2042</v>
      </c>
      <c r="G21" s="890">
        <v>1000</v>
      </c>
      <c r="H21" s="887" t="s">
        <v>2043</v>
      </c>
      <c r="I21" s="890">
        <v>600</v>
      </c>
      <c r="J21" s="891"/>
      <c r="K21" s="891"/>
      <c r="L21" s="891"/>
      <c r="M21" s="891"/>
    </row>
    <row r="22" spans="1:13">
      <c r="A22" s="887">
        <v>11</v>
      </c>
      <c r="B22" s="891" t="s">
        <v>2045</v>
      </c>
      <c r="C22" s="889">
        <v>190</v>
      </c>
      <c r="D22" s="887" t="s">
        <v>2041</v>
      </c>
      <c r="E22" s="890">
        <v>1900</v>
      </c>
      <c r="F22" s="887" t="s">
        <v>2042</v>
      </c>
      <c r="G22" s="890">
        <v>950</v>
      </c>
      <c r="H22" s="887"/>
      <c r="I22" s="891"/>
      <c r="J22" s="891"/>
      <c r="K22" s="891"/>
      <c r="L22" s="891"/>
      <c r="M22" s="891"/>
    </row>
    <row r="23" spans="1:13">
      <c r="A23" s="887">
        <v>12</v>
      </c>
      <c r="B23" s="891" t="s">
        <v>2046</v>
      </c>
      <c r="C23" s="889">
        <v>220</v>
      </c>
      <c r="D23" s="887" t="s">
        <v>2041</v>
      </c>
      <c r="E23" s="890">
        <v>2200</v>
      </c>
      <c r="F23" s="887" t="s">
        <v>2042</v>
      </c>
      <c r="G23" s="890">
        <v>1100</v>
      </c>
      <c r="H23" s="887"/>
      <c r="I23" s="891"/>
      <c r="J23" s="891"/>
      <c r="K23" s="891"/>
      <c r="L23" s="891"/>
      <c r="M23" s="891"/>
    </row>
    <row r="24" spans="1:13">
      <c r="A24" s="887">
        <v>13</v>
      </c>
      <c r="B24" s="891" t="s">
        <v>2047</v>
      </c>
      <c r="C24" s="889">
        <v>75</v>
      </c>
      <c r="D24" s="887" t="s">
        <v>2048</v>
      </c>
      <c r="E24" s="890">
        <v>150</v>
      </c>
      <c r="F24" s="891"/>
      <c r="G24" s="890"/>
      <c r="H24" s="887"/>
      <c r="I24" s="891"/>
      <c r="J24" s="891"/>
      <c r="K24" s="891"/>
      <c r="L24" s="891"/>
      <c r="M24" s="891"/>
    </row>
    <row r="25" spans="1:13">
      <c r="A25" s="887">
        <v>14</v>
      </c>
      <c r="B25" s="891" t="s">
        <v>2049</v>
      </c>
      <c r="C25" s="889">
        <v>96</v>
      </c>
      <c r="D25" s="887" t="s">
        <v>2050</v>
      </c>
      <c r="E25" s="890">
        <v>96</v>
      </c>
      <c r="F25" s="891"/>
      <c r="G25" s="890"/>
      <c r="H25" s="887"/>
      <c r="I25" s="891"/>
      <c r="J25" s="891"/>
      <c r="K25" s="891"/>
      <c r="L25" s="891"/>
      <c r="M25" s="891"/>
    </row>
    <row r="26" spans="1:13" ht="12.75" customHeight="1">
      <c r="A26" s="887">
        <v>15</v>
      </c>
      <c r="B26" s="891" t="s">
        <v>2051</v>
      </c>
      <c r="C26" s="889">
        <v>815</v>
      </c>
      <c r="D26" s="887" t="s">
        <v>2030</v>
      </c>
      <c r="E26" s="890">
        <v>815</v>
      </c>
      <c r="F26" s="891"/>
      <c r="G26" s="890"/>
      <c r="H26" s="887" t="s">
        <v>2052</v>
      </c>
      <c r="I26" s="890">
        <v>815</v>
      </c>
      <c r="J26" s="891"/>
      <c r="K26" s="891"/>
      <c r="L26" s="891"/>
      <c r="M26" s="891"/>
    </row>
    <row r="27" spans="1:13" ht="12.75" customHeight="1">
      <c r="A27" s="887">
        <v>16</v>
      </c>
      <c r="B27" s="891" t="s">
        <v>2053</v>
      </c>
      <c r="C27" s="889">
        <v>45</v>
      </c>
      <c r="D27" s="887" t="s">
        <v>2048</v>
      </c>
      <c r="E27" s="890">
        <v>1080</v>
      </c>
      <c r="F27" s="887" t="s">
        <v>1659</v>
      </c>
      <c r="G27" s="890">
        <v>270</v>
      </c>
      <c r="H27" s="887"/>
      <c r="I27" s="891"/>
      <c r="J27" s="891" t="s">
        <v>2050</v>
      </c>
      <c r="K27" s="890">
        <v>540</v>
      </c>
      <c r="L27" s="891"/>
      <c r="M27" s="891"/>
    </row>
    <row r="28" spans="1:13" ht="10.5" customHeight="1">
      <c r="A28" s="887">
        <v>17</v>
      </c>
      <c r="B28" s="891" t="s">
        <v>2054</v>
      </c>
      <c r="C28" s="889">
        <v>400</v>
      </c>
      <c r="D28" s="887" t="s">
        <v>2055</v>
      </c>
      <c r="E28" s="890">
        <v>2400</v>
      </c>
      <c r="F28" s="887" t="s">
        <v>2056</v>
      </c>
      <c r="G28" s="890">
        <v>600</v>
      </c>
      <c r="H28" s="887"/>
      <c r="I28" s="891"/>
      <c r="J28" s="891" t="s">
        <v>2056</v>
      </c>
      <c r="K28" s="890">
        <v>600</v>
      </c>
      <c r="L28" s="891"/>
      <c r="M28" s="891"/>
    </row>
    <row r="29" spans="1:13" ht="13.5" customHeight="1">
      <c r="A29" s="887">
        <v>18</v>
      </c>
      <c r="B29" s="891" t="s">
        <v>2057</v>
      </c>
      <c r="C29" s="889">
        <v>400</v>
      </c>
      <c r="D29" s="887" t="s">
        <v>2056</v>
      </c>
      <c r="E29" s="890">
        <v>1200</v>
      </c>
      <c r="F29" s="887" t="s">
        <v>2056</v>
      </c>
      <c r="G29" s="890">
        <v>600</v>
      </c>
      <c r="H29" s="887"/>
      <c r="I29" s="891"/>
      <c r="J29" s="891" t="s">
        <v>2056</v>
      </c>
      <c r="K29" s="890">
        <v>600</v>
      </c>
      <c r="L29" s="891"/>
      <c r="M29" s="891"/>
    </row>
    <row r="30" spans="1:13" ht="12" customHeight="1">
      <c r="A30" s="887">
        <v>19</v>
      </c>
      <c r="B30" s="891" t="s">
        <v>2058</v>
      </c>
      <c r="C30" s="889">
        <v>400</v>
      </c>
      <c r="D30" s="887" t="s">
        <v>2056</v>
      </c>
      <c r="E30" s="890">
        <v>1200</v>
      </c>
      <c r="F30" s="887" t="s">
        <v>2056</v>
      </c>
      <c r="G30" s="890">
        <v>600</v>
      </c>
      <c r="H30" s="887"/>
      <c r="I30" s="891"/>
      <c r="J30" s="891" t="s">
        <v>2056</v>
      </c>
      <c r="K30" s="890">
        <v>600</v>
      </c>
      <c r="L30" s="891"/>
      <c r="M30" s="891"/>
    </row>
    <row r="31" spans="1:13" ht="12.75" customHeight="1">
      <c r="A31" s="887">
        <v>20</v>
      </c>
      <c r="B31" s="891" t="s">
        <v>2059</v>
      </c>
      <c r="C31" s="889">
        <v>400</v>
      </c>
      <c r="D31" s="887" t="s">
        <v>2056</v>
      </c>
      <c r="E31" s="890">
        <v>1200</v>
      </c>
      <c r="F31" s="887" t="s">
        <v>2056</v>
      </c>
      <c r="G31" s="890">
        <v>600</v>
      </c>
      <c r="H31" s="887"/>
      <c r="I31" s="891"/>
      <c r="J31" s="891" t="s">
        <v>2056</v>
      </c>
      <c r="K31" s="890">
        <v>600</v>
      </c>
      <c r="L31" s="891"/>
      <c r="M31" s="891"/>
    </row>
    <row r="32" spans="1:13" ht="11.25" customHeight="1">
      <c r="A32" s="887">
        <v>21</v>
      </c>
      <c r="B32" s="891" t="s">
        <v>2060</v>
      </c>
      <c r="C32" s="889">
        <v>230</v>
      </c>
      <c r="D32" s="887" t="s">
        <v>531</v>
      </c>
      <c r="E32" s="890">
        <v>460</v>
      </c>
      <c r="F32" s="887" t="s">
        <v>531</v>
      </c>
      <c r="G32" s="890">
        <v>230</v>
      </c>
      <c r="H32" s="887"/>
      <c r="I32" s="891"/>
      <c r="J32" s="891"/>
      <c r="K32" s="890"/>
      <c r="L32" s="891"/>
      <c r="M32" s="891"/>
    </row>
    <row r="33" spans="1:13" ht="10.5" customHeight="1">
      <c r="A33" s="887">
        <v>22</v>
      </c>
      <c r="B33" s="891" t="s">
        <v>2061</v>
      </c>
      <c r="C33" s="889">
        <v>70</v>
      </c>
      <c r="D33" s="887" t="s">
        <v>1659</v>
      </c>
      <c r="E33" s="890">
        <v>420</v>
      </c>
      <c r="F33" s="887" t="s">
        <v>1659</v>
      </c>
      <c r="G33" s="890">
        <v>420</v>
      </c>
      <c r="H33" s="887"/>
      <c r="I33" s="891"/>
      <c r="J33" s="891"/>
      <c r="K33" s="891"/>
      <c r="L33" s="891"/>
      <c r="M33" s="891"/>
    </row>
    <row r="34" spans="1:13" ht="11.25" customHeight="1">
      <c r="A34" s="887">
        <v>23</v>
      </c>
      <c r="B34" s="891" t="s">
        <v>2062</v>
      </c>
      <c r="C34" s="889">
        <v>50</v>
      </c>
      <c r="D34" s="887" t="s">
        <v>1659</v>
      </c>
      <c r="E34" s="890">
        <v>200</v>
      </c>
      <c r="F34" s="887" t="s">
        <v>1659</v>
      </c>
      <c r="G34" s="890">
        <v>200</v>
      </c>
      <c r="H34" s="887"/>
      <c r="I34" s="891"/>
      <c r="J34" s="891"/>
      <c r="K34" s="891"/>
      <c r="L34" s="891"/>
      <c r="M34" s="891"/>
    </row>
    <row r="35" spans="1:13" ht="12.75" customHeight="1">
      <c r="A35" s="887">
        <v>24</v>
      </c>
      <c r="B35" s="891" t="s">
        <v>2063</v>
      </c>
      <c r="C35" s="889">
        <v>10</v>
      </c>
      <c r="D35" s="887" t="s">
        <v>1659</v>
      </c>
      <c r="E35" s="890">
        <v>60</v>
      </c>
      <c r="F35" s="887" t="s">
        <v>1659</v>
      </c>
      <c r="G35" s="890">
        <v>60</v>
      </c>
      <c r="H35" s="887"/>
      <c r="I35" s="891"/>
      <c r="J35" s="891"/>
      <c r="K35" s="891"/>
      <c r="L35" s="891"/>
      <c r="M35" s="891"/>
    </row>
    <row r="36" spans="1:13" ht="12.75" customHeight="1">
      <c r="A36" s="887">
        <v>25</v>
      </c>
      <c r="B36" s="891" t="s">
        <v>2064</v>
      </c>
      <c r="C36" s="889">
        <v>10</v>
      </c>
      <c r="D36" s="887" t="s">
        <v>1641</v>
      </c>
      <c r="E36" s="890">
        <v>120</v>
      </c>
      <c r="F36" s="887" t="s">
        <v>1641</v>
      </c>
      <c r="G36" s="890">
        <v>120</v>
      </c>
      <c r="H36" s="887"/>
      <c r="I36" s="891"/>
      <c r="J36" s="891"/>
      <c r="K36" s="891"/>
      <c r="L36" s="891"/>
      <c r="M36" s="891"/>
    </row>
    <row r="37" spans="1:13" ht="13.5" customHeight="1">
      <c r="A37" s="887">
        <v>26</v>
      </c>
      <c r="B37" s="891" t="s">
        <v>669</v>
      </c>
      <c r="C37" s="889">
        <v>90</v>
      </c>
      <c r="D37" s="887" t="s">
        <v>2050</v>
      </c>
      <c r="E37" s="890">
        <v>90</v>
      </c>
      <c r="F37" s="887" t="s">
        <v>2050</v>
      </c>
      <c r="G37" s="890">
        <v>90</v>
      </c>
      <c r="H37" s="887"/>
      <c r="I37" s="891"/>
      <c r="J37" s="891"/>
      <c r="K37" s="891"/>
      <c r="L37" s="891"/>
      <c r="M37" s="891"/>
    </row>
    <row r="38" spans="1:13" ht="12.75" customHeight="1">
      <c r="A38" s="887">
        <v>27</v>
      </c>
      <c r="B38" s="891" t="s">
        <v>1508</v>
      </c>
      <c r="C38" s="889">
        <v>50</v>
      </c>
      <c r="D38" s="887" t="s">
        <v>531</v>
      </c>
      <c r="E38" s="890">
        <v>100</v>
      </c>
      <c r="F38" s="887" t="s">
        <v>531</v>
      </c>
      <c r="G38" s="890">
        <v>100</v>
      </c>
      <c r="H38" s="887"/>
      <c r="I38" s="891"/>
      <c r="J38" s="891"/>
      <c r="K38" s="891"/>
      <c r="L38" s="891"/>
      <c r="M38" s="891"/>
    </row>
    <row r="39" spans="1:13" ht="12.75" customHeight="1">
      <c r="A39" s="887">
        <v>28</v>
      </c>
      <c r="B39" s="891" t="s">
        <v>2065</v>
      </c>
      <c r="C39" s="889">
        <v>250</v>
      </c>
      <c r="D39" s="887" t="s">
        <v>2066</v>
      </c>
      <c r="E39" s="890">
        <v>2000</v>
      </c>
      <c r="F39" s="887" t="s">
        <v>2066</v>
      </c>
      <c r="G39" s="890">
        <v>2000</v>
      </c>
      <c r="H39" s="887"/>
      <c r="I39" s="891"/>
      <c r="J39" s="891"/>
      <c r="K39" s="891"/>
      <c r="L39" s="891"/>
      <c r="M39" s="891"/>
    </row>
    <row r="40" spans="1:13" ht="12.75" customHeight="1">
      <c r="A40" s="887">
        <v>29</v>
      </c>
      <c r="B40" s="891" t="s">
        <v>264</v>
      </c>
      <c r="C40" s="889">
        <v>350</v>
      </c>
      <c r="D40" s="887" t="s">
        <v>2067</v>
      </c>
      <c r="E40" s="890">
        <v>350</v>
      </c>
      <c r="F40" s="887" t="s">
        <v>2067</v>
      </c>
      <c r="G40" s="890">
        <v>350</v>
      </c>
      <c r="H40" s="887"/>
      <c r="I40" s="891"/>
      <c r="J40" s="891"/>
      <c r="K40" s="891"/>
      <c r="L40" s="891"/>
      <c r="M40" s="891"/>
    </row>
    <row r="41" spans="1:13" ht="12" customHeight="1">
      <c r="A41" s="892">
        <v>30</v>
      </c>
      <c r="B41" s="891" t="s">
        <v>2068</v>
      </c>
      <c r="C41" s="889">
        <v>50</v>
      </c>
      <c r="D41" s="887" t="s">
        <v>531</v>
      </c>
      <c r="E41" s="890">
        <v>100</v>
      </c>
      <c r="F41" s="887" t="s">
        <v>531</v>
      </c>
      <c r="G41" s="890">
        <v>100</v>
      </c>
      <c r="H41" s="887"/>
      <c r="I41" s="891"/>
      <c r="J41" s="891"/>
      <c r="K41" s="891"/>
      <c r="L41" s="891"/>
      <c r="M41" s="891"/>
    </row>
    <row r="42" spans="1:13" ht="12.75" customHeight="1">
      <c r="A42" s="893" t="s">
        <v>196</v>
      </c>
      <c r="B42" s="888"/>
      <c r="C42" s="894"/>
      <c r="D42" s="891"/>
      <c r="E42" s="895">
        <f>SUM(E12:E41)</f>
        <v>21600</v>
      </c>
      <c r="F42" s="891"/>
      <c r="G42" s="891"/>
      <c r="H42" s="891"/>
      <c r="I42" s="891"/>
      <c r="J42" s="891"/>
      <c r="K42" s="891"/>
      <c r="L42" s="891"/>
      <c r="M42" s="891"/>
    </row>
    <row r="43" spans="1:13">
      <c r="A43" s="873"/>
      <c r="B43" s="874" t="s">
        <v>2069</v>
      </c>
      <c r="C43" s="874"/>
      <c r="D43" s="874"/>
      <c r="E43" s="874"/>
      <c r="F43" s="874"/>
      <c r="G43" s="874"/>
      <c r="H43" s="874"/>
      <c r="I43" s="874"/>
      <c r="J43" s="874"/>
      <c r="K43" s="874"/>
      <c r="L43" s="874"/>
      <c r="M43" s="875"/>
    </row>
    <row r="44" spans="1:13" ht="6.75" customHeight="1">
      <c r="A44" s="896"/>
      <c r="B44" s="897"/>
      <c r="C44" s="897"/>
      <c r="D44" s="897"/>
      <c r="E44" s="897"/>
      <c r="F44" s="897"/>
      <c r="G44" s="897"/>
      <c r="H44" s="897"/>
      <c r="I44" s="897"/>
      <c r="J44" s="897"/>
      <c r="K44" s="897"/>
      <c r="L44" s="897"/>
      <c r="M44" s="898"/>
    </row>
    <row r="45" spans="1:13">
      <c r="A45" s="896"/>
      <c r="B45" s="897" t="s">
        <v>2114</v>
      </c>
      <c r="C45" s="897"/>
      <c r="D45" s="897"/>
      <c r="E45" s="897"/>
      <c r="F45" s="897"/>
      <c r="G45" s="897" t="s">
        <v>1832</v>
      </c>
      <c r="H45" s="897"/>
      <c r="I45" s="897" t="s">
        <v>2115</v>
      </c>
      <c r="J45" s="897"/>
      <c r="K45" s="897"/>
      <c r="L45" s="897"/>
      <c r="M45" s="898"/>
    </row>
    <row r="46" spans="1:13">
      <c r="A46" s="876"/>
      <c r="B46" s="877" t="s">
        <v>2070</v>
      </c>
      <c r="C46" s="877"/>
      <c r="D46" s="877"/>
      <c r="E46" s="877"/>
      <c r="F46" s="877"/>
      <c r="G46" s="877"/>
      <c r="H46" s="877"/>
      <c r="I46" s="877" t="s">
        <v>2071</v>
      </c>
      <c r="J46" s="877"/>
      <c r="K46" s="877"/>
      <c r="L46" s="877"/>
      <c r="M46" s="878"/>
    </row>
    <row r="47" spans="1:13">
      <c r="A47" s="899"/>
      <c r="B47" s="897"/>
      <c r="C47" s="900"/>
      <c r="D47" s="899"/>
      <c r="E47" s="901"/>
      <c r="F47" s="897"/>
      <c r="G47" s="901"/>
      <c r="H47" s="897"/>
      <c r="I47" s="897"/>
      <c r="J47" s="897"/>
      <c r="K47" s="897"/>
      <c r="L47" s="897"/>
      <c r="M47" s="897"/>
    </row>
    <row r="48" spans="1:13">
      <c r="A48" s="899"/>
      <c r="B48" s="897"/>
      <c r="C48" s="900"/>
      <c r="D48" s="899"/>
      <c r="E48" s="901"/>
      <c r="F48" s="897"/>
      <c r="G48" s="901"/>
      <c r="H48" s="897"/>
      <c r="I48" s="897"/>
      <c r="J48" s="897"/>
      <c r="K48" s="897"/>
      <c r="L48" s="897"/>
      <c r="M48" s="897"/>
    </row>
    <row r="49" spans="1:13">
      <c r="A49" s="899"/>
      <c r="B49" s="897"/>
      <c r="C49" s="900"/>
      <c r="D49" s="899"/>
      <c r="E49" s="901"/>
      <c r="F49" s="897"/>
      <c r="G49" s="901"/>
      <c r="H49" s="897"/>
      <c r="I49" s="897"/>
      <c r="J49" s="897"/>
      <c r="K49" s="897"/>
      <c r="L49" s="897"/>
      <c r="M49" s="897"/>
    </row>
    <row r="50" spans="1:13">
      <c r="A50" s="899"/>
      <c r="B50" s="897"/>
      <c r="C50" s="900"/>
      <c r="D50" s="899"/>
      <c r="E50" s="901"/>
      <c r="F50" s="897"/>
      <c r="G50" s="901"/>
      <c r="H50" s="897"/>
      <c r="I50" s="897"/>
      <c r="J50" s="897"/>
      <c r="K50" s="897"/>
      <c r="L50" s="897"/>
      <c r="M50" s="897"/>
    </row>
    <row r="51" spans="1:13">
      <c r="A51" s="899"/>
      <c r="B51" s="897"/>
      <c r="C51" s="900"/>
      <c r="D51" s="899"/>
      <c r="E51" s="901"/>
      <c r="F51" s="897"/>
      <c r="G51" s="901"/>
      <c r="H51" s="897"/>
      <c r="I51" s="897"/>
      <c r="J51" s="897"/>
      <c r="K51" s="897"/>
      <c r="L51" s="897"/>
      <c r="M51" s="897"/>
    </row>
    <row r="52" spans="1:13">
      <c r="A52" s="871" t="s">
        <v>106</v>
      </c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</row>
    <row r="53" spans="1:13">
      <c r="A53" s="871"/>
      <c r="B53" s="871"/>
      <c r="C53" s="871"/>
      <c r="D53" s="871"/>
      <c r="E53" s="871" t="s">
        <v>0</v>
      </c>
      <c r="F53" s="871"/>
      <c r="G53" s="871"/>
      <c r="H53" s="872"/>
      <c r="I53" s="872"/>
      <c r="J53" s="871"/>
      <c r="K53" s="871"/>
      <c r="L53" s="871"/>
      <c r="M53" s="871"/>
    </row>
    <row r="54" spans="1:13">
      <c r="A54" s="871"/>
      <c r="B54" s="871"/>
      <c r="C54" s="871"/>
      <c r="D54" s="871"/>
      <c r="E54" s="871" t="s">
        <v>2020</v>
      </c>
      <c r="F54" s="871"/>
      <c r="G54" s="871"/>
      <c r="H54" s="872"/>
      <c r="I54" s="872"/>
      <c r="J54" s="871"/>
      <c r="K54" s="871"/>
      <c r="L54" s="871"/>
      <c r="M54" s="871"/>
    </row>
    <row r="55" spans="1:13">
      <c r="A55" s="871" t="s">
        <v>2021</v>
      </c>
      <c r="B55" s="871"/>
      <c r="C55" s="871"/>
      <c r="D55" s="871"/>
      <c r="E55" s="871"/>
      <c r="F55" s="871"/>
      <c r="G55" s="871"/>
      <c r="H55" s="871"/>
      <c r="I55" s="871"/>
      <c r="J55" s="871"/>
      <c r="K55" s="871"/>
      <c r="L55" s="871"/>
      <c r="M55" s="871"/>
    </row>
    <row r="56" spans="1:13">
      <c r="A56" s="873" t="s">
        <v>2022</v>
      </c>
      <c r="B56" s="874"/>
      <c r="C56" s="874"/>
      <c r="D56" s="875"/>
      <c r="E56" s="875" t="s">
        <v>110</v>
      </c>
      <c r="F56" s="874"/>
      <c r="G56" s="874"/>
      <c r="H56" s="874"/>
      <c r="I56" s="874"/>
      <c r="J56" s="874" t="s">
        <v>2072</v>
      </c>
      <c r="K56" s="874"/>
      <c r="L56" s="874"/>
      <c r="M56" s="875"/>
    </row>
    <row r="57" spans="1:13">
      <c r="A57" s="876" t="s">
        <v>2024</v>
      </c>
      <c r="B57" s="877"/>
      <c r="C57" s="877"/>
      <c r="D57" s="878"/>
      <c r="E57" s="878" t="s">
        <v>7</v>
      </c>
      <c r="F57" s="877" t="s">
        <v>8</v>
      </c>
      <c r="G57" s="877"/>
      <c r="H57" s="877" t="s">
        <v>9</v>
      </c>
      <c r="I57" s="877"/>
      <c r="J57" s="877" t="s">
        <v>205</v>
      </c>
      <c r="K57" s="877"/>
      <c r="L57" s="877"/>
      <c r="M57" s="878"/>
    </row>
    <row r="58" spans="1:13">
      <c r="A58" s="879" t="s">
        <v>1784</v>
      </c>
      <c r="B58" s="880"/>
      <c r="C58" s="880"/>
      <c r="D58" s="880"/>
      <c r="E58" s="880"/>
      <c r="F58" s="881"/>
      <c r="G58" s="882"/>
      <c r="H58" s="882" t="s">
        <v>2025</v>
      </c>
      <c r="I58" s="882"/>
      <c r="J58" s="882"/>
      <c r="K58" s="882"/>
      <c r="L58" s="882"/>
      <c r="M58" s="883"/>
    </row>
    <row r="59" spans="1:13">
      <c r="A59" s="879" t="s">
        <v>2026</v>
      </c>
      <c r="B59" s="879" t="s">
        <v>2027</v>
      </c>
      <c r="C59" s="884" t="s">
        <v>12</v>
      </c>
      <c r="D59" s="884" t="s">
        <v>13</v>
      </c>
      <c r="E59" s="884" t="s">
        <v>2028</v>
      </c>
      <c r="F59" s="881" t="s">
        <v>16</v>
      </c>
      <c r="G59" s="883"/>
      <c r="H59" s="881" t="s">
        <v>17</v>
      </c>
      <c r="I59" s="882"/>
      <c r="J59" s="881" t="s">
        <v>18</v>
      </c>
      <c r="K59" s="883"/>
      <c r="L59" s="881" t="s">
        <v>765</v>
      </c>
      <c r="M59" s="883"/>
    </row>
    <row r="60" spans="1:13">
      <c r="A60" s="885"/>
      <c r="B60" s="886"/>
      <c r="C60" s="886"/>
      <c r="D60" s="886"/>
      <c r="E60" s="886"/>
      <c r="F60" s="887" t="s">
        <v>20</v>
      </c>
      <c r="G60" s="887" t="s">
        <v>21</v>
      </c>
      <c r="H60" s="887" t="s">
        <v>20</v>
      </c>
      <c r="I60" s="887" t="s">
        <v>21</v>
      </c>
      <c r="J60" s="887" t="s">
        <v>20</v>
      </c>
      <c r="K60" s="887" t="s">
        <v>21</v>
      </c>
      <c r="L60" s="887" t="s">
        <v>20</v>
      </c>
      <c r="M60" s="887" t="s">
        <v>21</v>
      </c>
    </row>
    <row r="61" spans="1:13" ht="11.25" customHeight="1">
      <c r="A61" s="885"/>
      <c r="B61" s="902" t="s">
        <v>2073</v>
      </c>
      <c r="C61" s="871"/>
      <c r="D61" s="871"/>
      <c r="E61" s="871"/>
      <c r="F61" s="871"/>
      <c r="G61" s="903"/>
      <c r="H61" s="871"/>
      <c r="I61" s="871"/>
      <c r="J61" s="871"/>
      <c r="K61" s="871"/>
      <c r="L61" s="871"/>
      <c r="M61" s="871"/>
    </row>
    <row r="62" spans="1:13">
      <c r="A62" s="887">
        <v>1</v>
      </c>
      <c r="B62" s="891" t="s">
        <v>509</v>
      </c>
      <c r="C62" s="890">
        <v>170</v>
      </c>
      <c r="D62" s="887" t="s">
        <v>2074</v>
      </c>
      <c r="E62" s="890">
        <v>340</v>
      </c>
      <c r="F62" s="887" t="s">
        <v>2075</v>
      </c>
      <c r="G62" s="890">
        <v>340</v>
      </c>
      <c r="H62" s="891"/>
      <c r="I62" s="891"/>
      <c r="J62" s="891"/>
      <c r="K62" s="891"/>
      <c r="L62" s="891"/>
      <c r="M62" s="891"/>
    </row>
    <row r="63" spans="1:13">
      <c r="A63" s="887">
        <v>2</v>
      </c>
      <c r="B63" s="891" t="s">
        <v>1489</v>
      </c>
      <c r="C63" s="890">
        <v>165</v>
      </c>
      <c r="D63" s="887" t="s">
        <v>2076</v>
      </c>
      <c r="E63" s="890">
        <v>825</v>
      </c>
      <c r="F63" s="887" t="s">
        <v>2077</v>
      </c>
      <c r="G63" s="890">
        <v>825</v>
      </c>
      <c r="H63" s="891"/>
      <c r="I63" s="891"/>
      <c r="J63" s="891"/>
      <c r="K63" s="891"/>
      <c r="L63" s="891"/>
      <c r="M63" s="891"/>
    </row>
    <row r="64" spans="1:13">
      <c r="A64" s="887">
        <v>3</v>
      </c>
      <c r="B64" s="891" t="s">
        <v>498</v>
      </c>
      <c r="C64" s="890">
        <v>220</v>
      </c>
      <c r="D64" s="887" t="s">
        <v>2078</v>
      </c>
      <c r="E64" s="890">
        <v>880</v>
      </c>
      <c r="F64" s="887" t="s">
        <v>2056</v>
      </c>
      <c r="G64" s="890">
        <v>880</v>
      </c>
      <c r="H64" s="891"/>
      <c r="I64" s="891"/>
      <c r="J64" s="891"/>
      <c r="K64" s="891"/>
      <c r="L64" s="891"/>
      <c r="M64" s="891"/>
    </row>
    <row r="65" spans="1:13">
      <c r="A65" s="887">
        <v>4</v>
      </c>
      <c r="B65" s="891" t="s">
        <v>511</v>
      </c>
      <c r="C65" s="890">
        <v>160</v>
      </c>
      <c r="D65" s="887" t="s">
        <v>2074</v>
      </c>
      <c r="E65" s="890">
        <v>320</v>
      </c>
      <c r="F65" s="887"/>
      <c r="G65" s="891"/>
      <c r="H65" s="891"/>
      <c r="I65" s="891"/>
      <c r="J65" s="891"/>
      <c r="K65" s="891"/>
      <c r="L65" s="891"/>
      <c r="M65" s="891"/>
    </row>
    <row r="66" spans="1:13">
      <c r="A66" s="887">
        <v>5</v>
      </c>
      <c r="B66" s="891" t="s">
        <v>2079</v>
      </c>
      <c r="C66" s="890">
        <v>90</v>
      </c>
      <c r="D66" s="887" t="s">
        <v>2067</v>
      </c>
      <c r="E66" s="890">
        <v>90</v>
      </c>
      <c r="F66" s="887"/>
      <c r="G66" s="891"/>
      <c r="H66" s="891"/>
      <c r="I66" s="891"/>
      <c r="J66" s="891"/>
      <c r="K66" s="891"/>
      <c r="L66" s="891"/>
      <c r="M66" s="891"/>
    </row>
    <row r="67" spans="1:13">
      <c r="A67" s="887">
        <v>6</v>
      </c>
      <c r="B67" s="891" t="s">
        <v>685</v>
      </c>
      <c r="C67" s="890">
        <v>165</v>
      </c>
      <c r="D67" s="887" t="s">
        <v>1659</v>
      </c>
      <c r="E67" s="890">
        <v>990</v>
      </c>
      <c r="F67" s="887" t="s">
        <v>1659</v>
      </c>
      <c r="G67" s="890">
        <v>990</v>
      </c>
      <c r="H67" s="891"/>
      <c r="I67" s="891"/>
      <c r="J67" s="891"/>
      <c r="K67" s="891"/>
      <c r="L67" s="891"/>
      <c r="M67" s="891"/>
    </row>
    <row r="68" spans="1:13">
      <c r="A68" s="887">
        <v>7</v>
      </c>
      <c r="B68" s="891" t="s">
        <v>692</v>
      </c>
      <c r="C68" s="890">
        <v>65</v>
      </c>
      <c r="D68" s="887" t="s">
        <v>1662</v>
      </c>
      <c r="E68" s="890">
        <v>260</v>
      </c>
      <c r="F68" s="887"/>
      <c r="G68" s="891"/>
      <c r="H68" s="891"/>
      <c r="I68" s="891"/>
      <c r="J68" s="891"/>
      <c r="K68" s="891"/>
      <c r="L68" s="891"/>
      <c r="M68" s="891"/>
    </row>
    <row r="69" spans="1:13">
      <c r="A69" s="892"/>
      <c r="B69" s="904" t="s">
        <v>2080</v>
      </c>
      <c r="C69" s="890"/>
      <c r="D69" s="887"/>
      <c r="E69" s="890"/>
      <c r="F69" s="887"/>
      <c r="G69" s="891"/>
      <c r="H69" s="891"/>
      <c r="I69" s="891"/>
      <c r="J69" s="891"/>
      <c r="K69" s="891"/>
      <c r="L69" s="891"/>
      <c r="M69" s="891"/>
    </row>
    <row r="70" spans="1:13">
      <c r="A70" s="892">
        <v>1</v>
      </c>
      <c r="B70" s="891" t="s">
        <v>2081</v>
      </c>
      <c r="C70" s="890">
        <v>8000</v>
      </c>
      <c r="D70" s="887" t="s">
        <v>2082</v>
      </c>
      <c r="E70" s="890">
        <v>16000</v>
      </c>
      <c r="F70" s="887" t="s">
        <v>2082</v>
      </c>
      <c r="G70" s="890">
        <v>16000</v>
      </c>
      <c r="H70" s="891"/>
      <c r="I70" s="891"/>
      <c r="J70" s="891"/>
      <c r="K70" s="891"/>
      <c r="L70" s="891"/>
      <c r="M70" s="891"/>
    </row>
    <row r="71" spans="1:13">
      <c r="A71" s="892">
        <v>2</v>
      </c>
      <c r="B71" s="891" t="s">
        <v>449</v>
      </c>
      <c r="C71" s="890">
        <v>650</v>
      </c>
      <c r="D71" s="887" t="s">
        <v>1735</v>
      </c>
      <c r="E71" s="890">
        <v>6500</v>
      </c>
      <c r="F71" s="887" t="s">
        <v>1735</v>
      </c>
      <c r="G71" s="890">
        <v>6500</v>
      </c>
      <c r="H71" s="891"/>
      <c r="I71" s="891"/>
      <c r="J71" s="891"/>
      <c r="K71" s="891"/>
      <c r="L71" s="891"/>
      <c r="M71" s="891"/>
    </row>
    <row r="72" spans="1:13">
      <c r="A72" s="892"/>
      <c r="B72" s="888" t="s">
        <v>2083</v>
      </c>
      <c r="C72" s="890"/>
      <c r="D72" s="887"/>
      <c r="E72" s="890"/>
      <c r="F72" s="887"/>
      <c r="G72" s="891"/>
      <c r="H72" s="891"/>
      <c r="I72" s="891"/>
      <c r="J72" s="891"/>
      <c r="K72" s="891"/>
      <c r="L72" s="891"/>
      <c r="M72" s="891"/>
    </row>
    <row r="73" spans="1:13">
      <c r="A73" s="892">
        <v>1</v>
      </c>
      <c r="B73" s="891" t="s">
        <v>2084</v>
      </c>
      <c r="C73" s="890">
        <v>25000</v>
      </c>
      <c r="D73" s="887" t="s">
        <v>533</v>
      </c>
      <c r="E73" s="890">
        <v>25000</v>
      </c>
      <c r="F73" s="887"/>
      <c r="G73" s="891"/>
      <c r="H73" s="891"/>
      <c r="I73" s="891"/>
      <c r="J73" s="891"/>
      <c r="K73" s="891"/>
      <c r="L73" s="891"/>
      <c r="M73" s="891"/>
    </row>
    <row r="74" spans="1:13">
      <c r="A74" s="892">
        <v>2</v>
      </c>
      <c r="B74" s="891" t="s">
        <v>2085</v>
      </c>
      <c r="C74" s="890">
        <v>15000</v>
      </c>
      <c r="D74" s="887" t="s">
        <v>533</v>
      </c>
      <c r="E74" s="890">
        <v>15000</v>
      </c>
      <c r="F74" s="887"/>
      <c r="G74" s="891"/>
      <c r="H74" s="891"/>
      <c r="I74" s="891"/>
      <c r="J74" s="891"/>
      <c r="K74" s="891"/>
      <c r="L74" s="891"/>
      <c r="M74" s="891"/>
    </row>
    <row r="75" spans="1:13">
      <c r="A75" s="892">
        <v>3</v>
      </c>
      <c r="B75" s="891" t="s">
        <v>2086</v>
      </c>
      <c r="C75" s="890">
        <v>15000</v>
      </c>
      <c r="D75" s="887" t="s">
        <v>533</v>
      </c>
      <c r="E75" s="890">
        <v>15000</v>
      </c>
      <c r="F75" s="887"/>
      <c r="G75" s="891"/>
      <c r="H75" s="891"/>
      <c r="I75" s="891"/>
      <c r="J75" s="891"/>
      <c r="K75" s="891"/>
      <c r="L75" s="891"/>
      <c r="M75" s="891"/>
    </row>
    <row r="76" spans="1:13">
      <c r="A76" s="892">
        <v>4</v>
      </c>
      <c r="B76" s="891" t="s">
        <v>2087</v>
      </c>
      <c r="C76" s="890">
        <v>8000</v>
      </c>
      <c r="D76" s="887" t="s">
        <v>533</v>
      </c>
      <c r="E76" s="890">
        <v>8000</v>
      </c>
      <c r="F76" s="887"/>
      <c r="G76" s="891"/>
      <c r="H76" s="891"/>
      <c r="I76" s="891"/>
      <c r="J76" s="891"/>
      <c r="K76" s="891"/>
      <c r="L76" s="891"/>
      <c r="M76" s="891"/>
    </row>
    <row r="77" spans="1:13">
      <c r="A77" s="892">
        <v>5</v>
      </c>
      <c r="B77" s="891" t="s">
        <v>2088</v>
      </c>
      <c r="C77" s="890">
        <v>25000</v>
      </c>
      <c r="D77" s="887" t="s">
        <v>533</v>
      </c>
      <c r="E77" s="890">
        <v>25000</v>
      </c>
      <c r="F77" s="887"/>
      <c r="G77" s="891"/>
      <c r="H77" s="891"/>
      <c r="I77" s="891"/>
      <c r="J77" s="891"/>
      <c r="K77" s="891"/>
      <c r="L77" s="891"/>
      <c r="M77" s="891"/>
    </row>
    <row r="78" spans="1:13">
      <c r="A78" s="892">
        <v>6</v>
      </c>
      <c r="B78" s="891" t="s">
        <v>2089</v>
      </c>
      <c r="C78" s="890">
        <v>8000</v>
      </c>
      <c r="D78" s="887" t="s">
        <v>533</v>
      </c>
      <c r="E78" s="890">
        <v>8000</v>
      </c>
      <c r="F78" s="887"/>
      <c r="G78" s="891"/>
      <c r="H78" s="891"/>
      <c r="I78" s="891"/>
      <c r="J78" s="891"/>
      <c r="K78" s="891"/>
      <c r="L78" s="891"/>
      <c r="M78" s="891"/>
    </row>
    <row r="79" spans="1:13">
      <c r="A79" s="892">
        <v>7</v>
      </c>
      <c r="B79" s="891" t="s">
        <v>2090</v>
      </c>
      <c r="C79" s="890">
        <v>6000</v>
      </c>
      <c r="D79" s="887" t="s">
        <v>2082</v>
      </c>
      <c r="E79" s="890">
        <v>12000</v>
      </c>
      <c r="F79" s="887"/>
      <c r="G79" s="891"/>
      <c r="H79" s="891"/>
      <c r="I79" s="891"/>
      <c r="J79" s="891"/>
      <c r="K79" s="891"/>
      <c r="L79" s="891"/>
      <c r="M79" s="891"/>
    </row>
    <row r="80" spans="1:13" ht="12.75" customHeight="1">
      <c r="A80" s="893" t="s">
        <v>196</v>
      </c>
      <c r="B80" s="888"/>
      <c r="C80" s="894"/>
      <c r="D80" s="891"/>
      <c r="E80" s="895">
        <f>SUM(E62:E79)</f>
        <v>134205</v>
      </c>
      <c r="F80" s="891"/>
      <c r="G80" s="891"/>
      <c r="H80" s="891"/>
      <c r="I80" s="891"/>
      <c r="J80" s="891"/>
      <c r="K80" s="891"/>
      <c r="L80" s="891"/>
      <c r="M80" s="891"/>
    </row>
    <row r="81" spans="1:13">
      <c r="A81" s="873"/>
      <c r="B81" s="874" t="s">
        <v>2069</v>
      </c>
      <c r="C81" s="874"/>
      <c r="D81" s="874"/>
      <c r="E81" s="874"/>
      <c r="F81" s="874"/>
      <c r="G81" s="874"/>
      <c r="H81" s="874"/>
      <c r="I81" s="874"/>
      <c r="J81" s="874"/>
      <c r="K81" s="874"/>
      <c r="L81" s="874"/>
      <c r="M81" s="875"/>
    </row>
    <row r="82" spans="1:13" ht="12" customHeight="1">
      <c r="A82" s="896"/>
      <c r="B82" s="897"/>
      <c r="C82" s="897"/>
      <c r="D82" s="897"/>
      <c r="E82" s="897"/>
      <c r="F82" s="897"/>
      <c r="G82" s="897"/>
      <c r="H82" s="897"/>
      <c r="I82" s="897"/>
      <c r="J82" s="897"/>
      <c r="K82" s="897"/>
      <c r="L82" s="897"/>
      <c r="M82" s="898"/>
    </row>
    <row r="83" spans="1:13" ht="14.25" customHeight="1">
      <c r="A83" s="896"/>
      <c r="B83" s="897" t="s">
        <v>2114</v>
      </c>
      <c r="C83" s="897"/>
      <c r="D83" s="897"/>
      <c r="E83" s="897"/>
      <c r="F83" s="897"/>
      <c r="G83" s="897" t="s">
        <v>1832</v>
      </c>
      <c r="H83" s="897"/>
      <c r="I83" s="897" t="s">
        <v>2115</v>
      </c>
      <c r="J83" s="897"/>
      <c r="K83" s="897"/>
      <c r="L83" s="897"/>
      <c r="M83" s="898"/>
    </row>
    <row r="84" spans="1:13">
      <c r="A84" s="876"/>
      <c r="B84" s="877" t="s">
        <v>2070</v>
      </c>
      <c r="C84" s="877"/>
      <c r="D84" s="877"/>
      <c r="E84" s="877"/>
      <c r="F84" s="877"/>
      <c r="G84" s="877"/>
      <c r="H84" s="877"/>
      <c r="I84" s="877" t="s">
        <v>2071</v>
      </c>
      <c r="J84" s="877"/>
      <c r="K84" s="877"/>
      <c r="L84" s="877"/>
      <c r="M84" s="878"/>
    </row>
    <row r="85" spans="1:13">
      <c r="A85" s="905"/>
      <c r="B85" s="905"/>
      <c r="C85" s="905"/>
      <c r="D85" s="905"/>
      <c r="E85" s="905"/>
      <c r="F85" s="905"/>
      <c r="G85" s="905"/>
      <c r="H85" s="905"/>
      <c r="I85" s="905"/>
      <c r="J85" s="905"/>
      <c r="K85" s="905"/>
      <c r="L85" s="905"/>
      <c r="M85" s="905"/>
    </row>
    <row r="86" spans="1:13">
      <c r="A86" s="905"/>
      <c r="B86" s="905"/>
      <c r="C86" s="905"/>
      <c r="D86" s="905"/>
      <c r="E86" s="905"/>
      <c r="F86" s="905"/>
      <c r="G86" s="905"/>
      <c r="H86" s="905"/>
      <c r="I86" s="905"/>
      <c r="J86" s="905"/>
      <c r="K86" s="905"/>
      <c r="L86" s="905"/>
      <c r="M86" s="905"/>
    </row>
    <row r="87" spans="1:13">
      <c r="A87" s="905"/>
      <c r="B87" s="905"/>
      <c r="C87" s="905"/>
      <c r="D87" s="905"/>
      <c r="E87" s="905"/>
      <c r="F87" s="905"/>
      <c r="G87" s="905"/>
      <c r="H87" s="905"/>
      <c r="I87" s="905"/>
      <c r="J87" s="905"/>
      <c r="K87" s="905"/>
      <c r="L87" s="905"/>
      <c r="M87" s="905"/>
    </row>
    <row r="88" spans="1:13">
      <c r="A88" s="871" t="s">
        <v>106</v>
      </c>
      <c r="B88" s="871"/>
      <c r="C88" s="871"/>
      <c r="D88" s="871"/>
      <c r="E88" s="871"/>
      <c r="F88" s="871"/>
      <c r="G88" s="871"/>
      <c r="H88" s="871"/>
      <c r="I88" s="871"/>
      <c r="J88" s="871"/>
      <c r="K88" s="871"/>
      <c r="L88" s="871"/>
      <c r="M88" s="871"/>
    </row>
    <row r="89" spans="1:13">
      <c r="A89" s="871"/>
      <c r="B89" s="871"/>
      <c r="C89" s="871"/>
      <c r="D89" s="871"/>
      <c r="E89" s="871" t="s">
        <v>0</v>
      </c>
      <c r="F89" s="871"/>
      <c r="G89" s="871"/>
      <c r="H89" s="872"/>
      <c r="I89" s="872"/>
      <c r="J89" s="871"/>
      <c r="K89" s="871"/>
      <c r="L89" s="871"/>
      <c r="M89" s="871"/>
    </row>
    <row r="90" spans="1:13">
      <c r="A90" s="871"/>
      <c r="B90" s="871"/>
      <c r="C90" s="871"/>
      <c r="D90" s="871"/>
      <c r="E90" s="871" t="s">
        <v>2020</v>
      </c>
      <c r="F90" s="871"/>
      <c r="G90" s="871"/>
      <c r="H90" s="872"/>
      <c r="I90" s="872"/>
      <c r="J90" s="871"/>
      <c r="K90" s="871"/>
      <c r="L90" s="871"/>
      <c r="M90" s="871"/>
    </row>
    <row r="91" spans="1:13">
      <c r="A91" s="871" t="s">
        <v>2021</v>
      </c>
      <c r="B91" s="871"/>
      <c r="C91" s="871"/>
      <c r="D91" s="871"/>
      <c r="E91" s="871"/>
      <c r="F91" s="871"/>
      <c r="G91" s="871"/>
      <c r="H91" s="871"/>
      <c r="I91" s="871"/>
      <c r="J91" s="871"/>
      <c r="K91" s="871"/>
      <c r="L91" s="871"/>
      <c r="M91" s="871"/>
    </row>
    <row r="92" spans="1:13">
      <c r="A92" s="873" t="s">
        <v>2022</v>
      </c>
      <c r="B92" s="874"/>
      <c r="C92" s="874"/>
      <c r="D92" s="875"/>
      <c r="E92" s="875" t="s">
        <v>110</v>
      </c>
      <c r="F92" s="874"/>
      <c r="G92" s="874"/>
      <c r="H92" s="874"/>
      <c r="I92" s="874"/>
      <c r="J92" s="874" t="s">
        <v>2091</v>
      </c>
      <c r="K92" s="874"/>
      <c r="L92" s="874"/>
      <c r="M92" s="875"/>
    </row>
    <row r="93" spans="1:13">
      <c r="A93" s="876" t="s">
        <v>2024</v>
      </c>
      <c r="B93" s="877"/>
      <c r="C93" s="877"/>
      <c r="D93" s="878"/>
      <c r="E93" s="878" t="s">
        <v>7</v>
      </c>
      <c r="F93" s="877" t="s">
        <v>8</v>
      </c>
      <c r="G93" s="877"/>
      <c r="H93" s="877" t="s">
        <v>9</v>
      </c>
      <c r="I93" s="877"/>
      <c r="J93" s="877" t="s">
        <v>205</v>
      </c>
      <c r="K93" s="877"/>
      <c r="L93" s="877"/>
      <c r="M93" s="878"/>
    </row>
    <row r="94" spans="1:13">
      <c r="A94" s="879" t="s">
        <v>1784</v>
      </c>
      <c r="B94" s="880"/>
      <c r="C94" s="880"/>
      <c r="D94" s="880"/>
      <c r="E94" s="880"/>
      <c r="F94" s="881"/>
      <c r="G94" s="882"/>
      <c r="H94" s="882" t="s">
        <v>2025</v>
      </c>
      <c r="I94" s="882"/>
      <c r="J94" s="882"/>
      <c r="K94" s="882"/>
      <c r="L94" s="882"/>
      <c r="M94" s="883"/>
    </row>
    <row r="95" spans="1:13">
      <c r="A95" s="879" t="s">
        <v>2026</v>
      </c>
      <c r="B95" s="879" t="s">
        <v>2027</v>
      </c>
      <c r="C95" s="884" t="s">
        <v>12</v>
      </c>
      <c r="D95" s="884" t="s">
        <v>13</v>
      </c>
      <c r="E95" s="884" t="s">
        <v>2028</v>
      </c>
      <c r="F95" s="881" t="s">
        <v>16</v>
      </c>
      <c r="G95" s="883"/>
      <c r="H95" s="881" t="s">
        <v>17</v>
      </c>
      <c r="I95" s="882"/>
      <c r="J95" s="881" t="s">
        <v>18</v>
      </c>
      <c r="K95" s="883"/>
      <c r="L95" s="881" t="s">
        <v>765</v>
      </c>
      <c r="M95" s="883"/>
    </row>
    <row r="96" spans="1:13">
      <c r="A96" s="885"/>
      <c r="B96" s="886"/>
      <c r="C96" s="886"/>
      <c r="D96" s="886"/>
      <c r="E96" s="886"/>
      <c r="F96" s="887" t="s">
        <v>20</v>
      </c>
      <c r="G96" s="887" t="s">
        <v>21</v>
      </c>
      <c r="H96" s="887" t="s">
        <v>20</v>
      </c>
      <c r="I96" s="887" t="s">
        <v>21</v>
      </c>
      <c r="J96" s="887" t="s">
        <v>20</v>
      </c>
      <c r="K96" s="887" t="s">
        <v>21</v>
      </c>
      <c r="L96" s="887" t="s">
        <v>20</v>
      </c>
      <c r="M96" s="887" t="s">
        <v>21</v>
      </c>
    </row>
    <row r="97" spans="1:13">
      <c r="A97" s="885"/>
      <c r="B97" s="906" t="s">
        <v>2092</v>
      </c>
      <c r="C97" s="886"/>
      <c r="D97" s="886"/>
      <c r="E97" s="886"/>
      <c r="F97" s="887"/>
      <c r="G97" s="887"/>
      <c r="H97" s="887"/>
      <c r="I97" s="887"/>
      <c r="J97" s="887"/>
      <c r="K97" s="887"/>
      <c r="L97" s="887"/>
      <c r="M97" s="887"/>
    </row>
    <row r="98" spans="1:13">
      <c r="A98" s="887">
        <v>1</v>
      </c>
      <c r="B98" s="891" t="s">
        <v>2093</v>
      </c>
      <c r="C98" s="890">
        <v>1000</v>
      </c>
      <c r="D98" s="887">
        <v>1</v>
      </c>
      <c r="E98" s="890">
        <v>1000</v>
      </c>
      <c r="F98" s="887">
        <v>1</v>
      </c>
      <c r="G98" s="890">
        <v>1000</v>
      </c>
      <c r="H98" s="891"/>
      <c r="I98" s="890"/>
      <c r="J98" s="891"/>
      <c r="K98" s="891"/>
      <c r="L98" s="891"/>
      <c r="M98" s="891"/>
    </row>
    <row r="99" spans="1:13">
      <c r="A99" s="887">
        <v>2</v>
      </c>
      <c r="B99" s="891" t="s">
        <v>2094</v>
      </c>
      <c r="C99" s="890">
        <v>3000</v>
      </c>
      <c r="D99" s="887">
        <v>1</v>
      </c>
      <c r="E99" s="890">
        <v>3000</v>
      </c>
      <c r="F99" s="891"/>
      <c r="G99" s="890"/>
      <c r="H99" s="891"/>
      <c r="I99" s="890"/>
      <c r="J99" s="891"/>
      <c r="K99" s="891"/>
      <c r="L99" s="891"/>
      <c r="M99" s="891"/>
    </row>
    <row r="100" spans="1:13">
      <c r="A100" s="887">
        <v>3</v>
      </c>
      <c r="B100" s="891" t="s">
        <v>2095</v>
      </c>
      <c r="C100" s="890">
        <v>20000</v>
      </c>
      <c r="D100" s="887">
        <v>1</v>
      </c>
      <c r="E100" s="890">
        <v>15000</v>
      </c>
      <c r="F100" s="891"/>
      <c r="G100" s="891"/>
      <c r="H100" s="891"/>
      <c r="I100" s="890"/>
      <c r="J100" s="887">
        <v>1</v>
      </c>
      <c r="K100" s="890">
        <v>15000</v>
      </c>
      <c r="L100" s="891"/>
      <c r="M100" s="891"/>
    </row>
    <row r="101" spans="1:13">
      <c r="A101" s="887">
        <v>4</v>
      </c>
      <c r="B101" s="891" t="s">
        <v>2096</v>
      </c>
      <c r="C101" s="889">
        <v>300</v>
      </c>
      <c r="D101" s="887">
        <v>10</v>
      </c>
      <c r="E101" s="890">
        <v>3000</v>
      </c>
      <c r="F101" s="891"/>
      <c r="G101" s="891"/>
      <c r="H101" s="891"/>
      <c r="I101" s="891"/>
      <c r="J101" s="891"/>
      <c r="K101" s="891"/>
      <c r="L101" s="891"/>
      <c r="M101" s="891"/>
    </row>
    <row r="102" spans="1:13">
      <c r="A102" s="887">
        <v>5</v>
      </c>
      <c r="B102" s="891" t="s">
        <v>2097</v>
      </c>
      <c r="C102" s="889">
        <v>160</v>
      </c>
      <c r="D102" s="887" t="s">
        <v>2098</v>
      </c>
      <c r="E102" s="890">
        <v>800</v>
      </c>
      <c r="F102" s="891"/>
      <c r="G102" s="891"/>
      <c r="H102" s="891"/>
      <c r="I102" s="891"/>
      <c r="J102" s="891"/>
      <c r="K102" s="891"/>
      <c r="L102" s="891"/>
      <c r="M102" s="891"/>
    </row>
    <row r="103" spans="1:13">
      <c r="A103" s="887">
        <v>6</v>
      </c>
      <c r="B103" s="891" t="s">
        <v>2099</v>
      </c>
      <c r="C103" s="889">
        <v>120</v>
      </c>
      <c r="D103" s="887" t="s">
        <v>2076</v>
      </c>
      <c r="E103" s="890">
        <v>600</v>
      </c>
      <c r="F103" s="891"/>
      <c r="G103" s="891"/>
      <c r="H103" s="891"/>
      <c r="I103" s="891"/>
      <c r="J103" s="891"/>
      <c r="K103" s="891"/>
      <c r="L103" s="891"/>
      <c r="M103" s="891"/>
    </row>
    <row r="104" spans="1:13">
      <c r="A104" s="887">
        <v>7</v>
      </c>
      <c r="B104" s="891" t="s">
        <v>2100</v>
      </c>
      <c r="C104" s="889">
        <v>90</v>
      </c>
      <c r="D104" s="887" t="s">
        <v>2076</v>
      </c>
      <c r="E104" s="890">
        <v>450</v>
      </c>
      <c r="F104" s="891"/>
      <c r="G104" s="890"/>
      <c r="H104" s="891"/>
      <c r="I104" s="891"/>
      <c r="J104" s="891"/>
      <c r="K104" s="891"/>
      <c r="L104" s="891"/>
      <c r="M104" s="891"/>
    </row>
    <row r="105" spans="1:13">
      <c r="A105" s="887">
        <v>8</v>
      </c>
      <c r="B105" s="891" t="s">
        <v>2101</v>
      </c>
      <c r="C105" s="889">
        <v>115</v>
      </c>
      <c r="D105" s="887" t="s">
        <v>1735</v>
      </c>
      <c r="E105" s="890">
        <v>1150</v>
      </c>
      <c r="F105" s="891"/>
      <c r="G105" s="890"/>
      <c r="H105" s="891"/>
      <c r="I105" s="891"/>
      <c r="J105" s="891"/>
      <c r="K105" s="891"/>
      <c r="L105" s="891"/>
      <c r="M105" s="891"/>
    </row>
    <row r="106" spans="1:13">
      <c r="A106" s="887">
        <v>9</v>
      </c>
      <c r="B106" s="891" t="s">
        <v>2102</v>
      </c>
      <c r="C106" s="889">
        <v>300</v>
      </c>
      <c r="D106" s="887" t="s">
        <v>2103</v>
      </c>
      <c r="E106" s="890">
        <v>7500</v>
      </c>
      <c r="F106" s="891"/>
      <c r="G106" s="891"/>
      <c r="H106" s="891"/>
      <c r="I106" s="891"/>
      <c r="J106" s="891"/>
      <c r="K106" s="891"/>
      <c r="L106" s="891"/>
      <c r="M106" s="891"/>
    </row>
    <row r="107" spans="1:13">
      <c r="A107" s="887">
        <v>10</v>
      </c>
      <c r="B107" s="891" t="s">
        <v>2104</v>
      </c>
      <c r="C107" s="889">
        <v>196</v>
      </c>
      <c r="D107" s="887">
        <v>10</v>
      </c>
      <c r="E107" s="890">
        <v>1960</v>
      </c>
      <c r="F107" s="891"/>
      <c r="G107" s="891"/>
      <c r="H107" s="891"/>
      <c r="I107" s="890"/>
      <c r="J107" s="891"/>
      <c r="K107" s="891"/>
      <c r="L107" s="891"/>
      <c r="M107" s="891"/>
    </row>
    <row r="108" spans="1:13">
      <c r="A108" s="887">
        <v>11</v>
      </c>
      <c r="B108" s="891" t="s">
        <v>2105</v>
      </c>
      <c r="C108" s="890">
        <v>3000</v>
      </c>
      <c r="D108" s="887">
        <v>1</v>
      </c>
      <c r="E108" s="890">
        <v>3000</v>
      </c>
      <c r="F108" s="891"/>
      <c r="G108" s="891"/>
      <c r="H108" s="891"/>
      <c r="I108" s="891"/>
      <c r="J108" s="891"/>
      <c r="K108" s="891"/>
      <c r="L108" s="891"/>
      <c r="M108" s="891"/>
    </row>
    <row r="109" spans="1:13">
      <c r="A109" s="887">
        <v>12</v>
      </c>
      <c r="B109" s="891" t="s">
        <v>2106</v>
      </c>
      <c r="C109" s="889">
        <v>480</v>
      </c>
      <c r="D109" s="887">
        <v>20</v>
      </c>
      <c r="E109" s="890">
        <v>9600</v>
      </c>
      <c r="F109" s="891"/>
      <c r="G109" s="891"/>
      <c r="H109" s="891"/>
      <c r="I109" s="891"/>
      <c r="J109" s="891"/>
      <c r="K109" s="891"/>
      <c r="L109" s="891"/>
      <c r="M109" s="891"/>
    </row>
    <row r="110" spans="1:13">
      <c r="A110" s="887">
        <v>13</v>
      </c>
      <c r="B110" s="891" t="s">
        <v>2107</v>
      </c>
      <c r="C110" s="889">
        <v>587</v>
      </c>
      <c r="D110" s="887" t="s">
        <v>2108</v>
      </c>
      <c r="E110" s="890">
        <v>5870</v>
      </c>
      <c r="F110" s="891"/>
      <c r="G110" s="891"/>
      <c r="H110" s="891"/>
      <c r="I110" s="891"/>
      <c r="J110" s="891"/>
      <c r="K110" s="891"/>
      <c r="L110" s="891"/>
      <c r="M110" s="891"/>
    </row>
    <row r="111" spans="1:13">
      <c r="A111" s="887"/>
      <c r="B111" s="904" t="s">
        <v>2109</v>
      </c>
      <c r="C111" s="889"/>
      <c r="D111" s="887"/>
      <c r="E111" s="890"/>
      <c r="F111" s="891"/>
      <c r="G111" s="891"/>
      <c r="H111" s="891"/>
      <c r="I111" s="891"/>
      <c r="J111" s="891"/>
      <c r="K111" s="891"/>
      <c r="L111" s="891"/>
      <c r="M111" s="891"/>
    </row>
    <row r="112" spans="1:13">
      <c r="A112" s="887">
        <v>1</v>
      </c>
      <c r="B112" s="891" t="s">
        <v>2110</v>
      </c>
      <c r="C112" s="890">
        <v>250000</v>
      </c>
      <c r="D112" s="887"/>
      <c r="E112" s="890">
        <v>250000</v>
      </c>
      <c r="F112" s="891"/>
      <c r="G112" s="891"/>
      <c r="H112" s="891"/>
      <c r="I112" s="891"/>
      <c r="J112" s="891"/>
      <c r="K112" s="891"/>
      <c r="L112" s="891"/>
      <c r="M112" s="891"/>
    </row>
    <row r="113" spans="1:13">
      <c r="A113" s="887">
        <v>2</v>
      </c>
      <c r="B113" s="891" t="s">
        <v>2111</v>
      </c>
      <c r="C113" s="890">
        <v>300000</v>
      </c>
      <c r="D113" s="887"/>
      <c r="E113" s="890">
        <v>300000</v>
      </c>
      <c r="F113" s="891"/>
      <c r="G113" s="891"/>
      <c r="H113" s="891"/>
      <c r="I113" s="891"/>
      <c r="J113" s="891"/>
      <c r="K113" s="891"/>
      <c r="L113" s="891"/>
      <c r="M113" s="891"/>
    </row>
    <row r="114" spans="1:13">
      <c r="A114" s="887">
        <v>3</v>
      </c>
      <c r="B114" s="891" t="s">
        <v>2112</v>
      </c>
      <c r="C114" s="890">
        <v>1380000</v>
      </c>
      <c r="D114" s="887"/>
      <c r="E114" s="890">
        <v>1380000</v>
      </c>
      <c r="F114" s="891"/>
      <c r="G114" s="891"/>
      <c r="H114" s="891"/>
      <c r="I114" s="891"/>
      <c r="J114" s="891"/>
      <c r="K114" s="891"/>
      <c r="L114" s="891"/>
      <c r="M114" s="891"/>
    </row>
    <row r="115" spans="1:13">
      <c r="A115" s="887">
        <v>4</v>
      </c>
      <c r="B115" s="891" t="s">
        <v>2113</v>
      </c>
      <c r="C115" s="890">
        <v>200000</v>
      </c>
      <c r="D115" s="887"/>
      <c r="E115" s="890">
        <v>200000</v>
      </c>
      <c r="F115" s="891"/>
      <c r="G115" s="891"/>
      <c r="H115" s="891"/>
      <c r="I115" s="891"/>
      <c r="J115" s="891"/>
      <c r="K115" s="891"/>
      <c r="L115" s="891"/>
      <c r="M115" s="891"/>
    </row>
    <row r="116" spans="1:13">
      <c r="A116" s="893" t="s">
        <v>196</v>
      </c>
      <c r="B116" s="888"/>
      <c r="C116" s="894"/>
      <c r="D116" s="891"/>
      <c r="E116" s="895">
        <f>SUM(E98:E115)</f>
        <v>2182930</v>
      </c>
      <c r="F116" s="891"/>
      <c r="G116" s="891"/>
      <c r="H116" s="891"/>
      <c r="I116" s="891"/>
      <c r="J116" s="891"/>
      <c r="K116" s="891"/>
      <c r="L116" s="891"/>
      <c r="M116" s="891"/>
    </row>
    <row r="117" spans="1:13">
      <c r="A117" s="873"/>
      <c r="B117" s="874" t="s">
        <v>2069</v>
      </c>
      <c r="C117" s="874"/>
      <c r="D117" s="874"/>
      <c r="E117" s="874"/>
      <c r="F117" s="874"/>
      <c r="G117" s="874"/>
      <c r="H117" s="874"/>
      <c r="I117" s="874"/>
      <c r="J117" s="874"/>
      <c r="K117" s="874"/>
      <c r="L117" s="874"/>
      <c r="M117" s="875"/>
    </row>
    <row r="118" spans="1:13">
      <c r="A118" s="896"/>
      <c r="B118" s="897"/>
      <c r="C118" s="897"/>
      <c r="D118" s="897"/>
      <c r="E118" s="897"/>
      <c r="F118" s="897"/>
      <c r="G118" s="897"/>
      <c r="H118" s="897"/>
      <c r="I118" s="897"/>
      <c r="J118" s="897"/>
      <c r="K118" s="897"/>
      <c r="L118" s="897"/>
      <c r="M118" s="898"/>
    </row>
    <row r="119" spans="1:13">
      <c r="A119" s="896"/>
      <c r="B119" s="897" t="s">
        <v>2114</v>
      </c>
      <c r="C119" s="897"/>
      <c r="D119" s="897"/>
      <c r="E119" s="897"/>
      <c r="F119" s="897"/>
      <c r="G119" s="897" t="s">
        <v>1832</v>
      </c>
      <c r="H119" s="897"/>
      <c r="I119" s="897" t="s">
        <v>2115</v>
      </c>
      <c r="J119" s="897"/>
      <c r="K119" s="897"/>
      <c r="L119" s="897"/>
      <c r="M119" s="898"/>
    </row>
    <row r="120" spans="1:13">
      <c r="A120" s="876"/>
      <c r="B120" s="877" t="s">
        <v>2070</v>
      </c>
      <c r="C120" s="877"/>
      <c r="D120" s="877"/>
      <c r="E120" s="877"/>
      <c r="F120" s="877"/>
      <c r="G120" s="877"/>
      <c r="H120" s="877"/>
      <c r="I120" s="877" t="s">
        <v>2071</v>
      </c>
      <c r="J120" s="877"/>
      <c r="K120" s="877"/>
      <c r="L120" s="877"/>
      <c r="M120" s="878"/>
    </row>
  </sheetData>
  <pageMargins left="0.7" right="0.7" top="0.2" bottom="0.23" header="0.12" footer="0.18"/>
  <pageSetup paperSize="5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56127-F950-4D4C-9EDF-5E51604BCADB}">
  <sheetPr>
    <tabColor rgb="FFFF0000"/>
  </sheetPr>
  <dimension ref="B1:P135"/>
  <sheetViews>
    <sheetView showWhiteSpace="0" view="pageLayout" topLeftCell="A46" zoomScale="60" zoomScaleNormal="100" zoomScaleSheetLayoutView="96" zoomScalePageLayoutView="60" workbookViewId="0">
      <selection activeCell="B3" sqref="B3:P3"/>
    </sheetView>
  </sheetViews>
  <sheetFormatPr defaultRowHeight="13"/>
  <cols>
    <col min="1" max="1" width="5.453125" style="165" customWidth="1"/>
    <col min="2" max="2" width="10.7265625" style="163" customWidth="1"/>
    <col min="3" max="3" width="29.26953125" style="163" customWidth="1"/>
    <col min="4" max="4" width="13.81640625" style="164" customWidth="1"/>
    <col min="5" max="5" width="7.7265625" style="163" customWidth="1"/>
    <col min="6" max="6" width="6.453125" style="163" customWidth="1"/>
    <col min="7" max="7" width="14.81640625" style="163" customWidth="1"/>
    <col min="8" max="8" width="10.7265625" style="163" customWidth="1"/>
    <col min="9" max="9" width="15.7265625" style="163" customWidth="1"/>
    <col min="10" max="10" width="10.7265625" style="163" customWidth="1"/>
    <col min="11" max="11" width="12.1796875" style="163" customWidth="1"/>
    <col min="12" max="12" width="10.7265625" style="163" customWidth="1"/>
    <col min="13" max="13" width="12.7265625" style="163" customWidth="1"/>
    <col min="14" max="14" width="10.7265625" style="163" customWidth="1"/>
    <col min="15" max="15" width="10.6328125" style="163" customWidth="1"/>
    <col min="16" max="256" width="8.7265625" style="165"/>
    <col min="257" max="257" width="15.81640625" style="165" customWidth="1"/>
    <col min="258" max="258" width="10.7265625" style="165" customWidth="1"/>
    <col min="259" max="259" width="31.1796875" style="165" customWidth="1"/>
    <col min="260" max="260" width="13.81640625" style="165" customWidth="1"/>
    <col min="261" max="261" width="7.7265625" style="165" customWidth="1"/>
    <col min="262" max="262" width="6.453125" style="165" customWidth="1"/>
    <col min="263" max="263" width="17.7265625" style="165" customWidth="1"/>
    <col min="264" max="264" width="10.7265625" style="165" customWidth="1"/>
    <col min="265" max="265" width="15.7265625" style="165" customWidth="1"/>
    <col min="266" max="266" width="10.7265625" style="165" customWidth="1"/>
    <col min="267" max="267" width="15.7265625" style="165" customWidth="1"/>
    <col min="268" max="268" width="10.7265625" style="165" customWidth="1"/>
    <col min="269" max="269" width="15.7265625" style="165" customWidth="1"/>
    <col min="270" max="270" width="10.7265625" style="165" customWidth="1"/>
    <col min="271" max="271" width="15.7265625" style="165" customWidth="1"/>
    <col min="272" max="512" width="8.7265625" style="165"/>
    <col min="513" max="513" width="15.81640625" style="165" customWidth="1"/>
    <col min="514" max="514" width="10.7265625" style="165" customWidth="1"/>
    <col min="515" max="515" width="31.1796875" style="165" customWidth="1"/>
    <col min="516" max="516" width="13.81640625" style="165" customWidth="1"/>
    <col min="517" max="517" width="7.7265625" style="165" customWidth="1"/>
    <col min="518" max="518" width="6.453125" style="165" customWidth="1"/>
    <col min="519" max="519" width="17.7265625" style="165" customWidth="1"/>
    <col min="520" max="520" width="10.7265625" style="165" customWidth="1"/>
    <col min="521" max="521" width="15.7265625" style="165" customWidth="1"/>
    <col min="522" max="522" width="10.7265625" style="165" customWidth="1"/>
    <col min="523" max="523" width="15.7265625" style="165" customWidth="1"/>
    <col min="524" max="524" width="10.7265625" style="165" customWidth="1"/>
    <col min="525" max="525" width="15.7265625" style="165" customWidth="1"/>
    <col min="526" max="526" width="10.7265625" style="165" customWidth="1"/>
    <col min="527" max="527" width="15.7265625" style="165" customWidth="1"/>
    <col min="528" max="768" width="8.7265625" style="165"/>
    <col min="769" max="769" width="15.81640625" style="165" customWidth="1"/>
    <col min="770" max="770" width="10.7265625" style="165" customWidth="1"/>
    <col min="771" max="771" width="31.1796875" style="165" customWidth="1"/>
    <col min="772" max="772" width="13.81640625" style="165" customWidth="1"/>
    <col min="773" max="773" width="7.7265625" style="165" customWidth="1"/>
    <col min="774" max="774" width="6.453125" style="165" customWidth="1"/>
    <col min="775" max="775" width="17.7265625" style="165" customWidth="1"/>
    <col min="776" max="776" width="10.7265625" style="165" customWidth="1"/>
    <col min="777" max="777" width="15.7265625" style="165" customWidth="1"/>
    <col min="778" max="778" width="10.7265625" style="165" customWidth="1"/>
    <col min="779" max="779" width="15.7265625" style="165" customWidth="1"/>
    <col min="780" max="780" width="10.7265625" style="165" customWidth="1"/>
    <col min="781" max="781" width="15.7265625" style="165" customWidth="1"/>
    <col min="782" max="782" width="10.7265625" style="165" customWidth="1"/>
    <col min="783" max="783" width="15.7265625" style="165" customWidth="1"/>
    <col min="784" max="1024" width="8.7265625" style="165"/>
    <col min="1025" max="1025" width="15.81640625" style="165" customWidth="1"/>
    <col min="1026" max="1026" width="10.7265625" style="165" customWidth="1"/>
    <col min="1027" max="1027" width="31.1796875" style="165" customWidth="1"/>
    <col min="1028" max="1028" width="13.81640625" style="165" customWidth="1"/>
    <col min="1029" max="1029" width="7.7265625" style="165" customWidth="1"/>
    <col min="1030" max="1030" width="6.453125" style="165" customWidth="1"/>
    <col min="1031" max="1031" width="17.7265625" style="165" customWidth="1"/>
    <col min="1032" max="1032" width="10.7265625" style="165" customWidth="1"/>
    <col min="1033" max="1033" width="15.7265625" style="165" customWidth="1"/>
    <col min="1034" max="1034" width="10.7265625" style="165" customWidth="1"/>
    <col min="1035" max="1035" width="15.7265625" style="165" customWidth="1"/>
    <col min="1036" max="1036" width="10.7265625" style="165" customWidth="1"/>
    <col min="1037" max="1037" width="15.7265625" style="165" customWidth="1"/>
    <col min="1038" max="1038" width="10.7265625" style="165" customWidth="1"/>
    <col min="1039" max="1039" width="15.7265625" style="165" customWidth="1"/>
    <col min="1040" max="1280" width="8.7265625" style="165"/>
    <col min="1281" max="1281" width="15.81640625" style="165" customWidth="1"/>
    <col min="1282" max="1282" width="10.7265625" style="165" customWidth="1"/>
    <col min="1283" max="1283" width="31.1796875" style="165" customWidth="1"/>
    <col min="1284" max="1284" width="13.81640625" style="165" customWidth="1"/>
    <col min="1285" max="1285" width="7.7265625" style="165" customWidth="1"/>
    <col min="1286" max="1286" width="6.453125" style="165" customWidth="1"/>
    <col min="1287" max="1287" width="17.7265625" style="165" customWidth="1"/>
    <col min="1288" max="1288" width="10.7265625" style="165" customWidth="1"/>
    <col min="1289" max="1289" width="15.7265625" style="165" customWidth="1"/>
    <col min="1290" max="1290" width="10.7265625" style="165" customWidth="1"/>
    <col min="1291" max="1291" width="15.7265625" style="165" customWidth="1"/>
    <col min="1292" max="1292" width="10.7265625" style="165" customWidth="1"/>
    <col min="1293" max="1293" width="15.7265625" style="165" customWidth="1"/>
    <col min="1294" max="1294" width="10.7265625" style="165" customWidth="1"/>
    <col min="1295" max="1295" width="15.7265625" style="165" customWidth="1"/>
    <col min="1296" max="1536" width="8.7265625" style="165"/>
    <col min="1537" max="1537" width="15.81640625" style="165" customWidth="1"/>
    <col min="1538" max="1538" width="10.7265625" style="165" customWidth="1"/>
    <col min="1539" max="1539" width="31.1796875" style="165" customWidth="1"/>
    <col min="1540" max="1540" width="13.81640625" style="165" customWidth="1"/>
    <col min="1541" max="1541" width="7.7265625" style="165" customWidth="1"/>
    <col min="1542" max="1542" width="6.453125" style="165" customWidth="1"/>
    <col min="1543" max="1543" width="17.7265625" style="165" customWidth="1"/>
    <col min="1544" max="1544" width="10.7265625" style="165" customWidth="1"/>
    <col min="1545" max="1545" width="15.7265625" style="165" customWidth="1"/>
    <col min="1546" max="1546" width="10.7265625" style="165" customWidth="1"/>
    <col min="1547" max="1547" width="15.7265625" style="165" customWidth="1"/>
    <col min="1548" max="1548" width="10.7265625" style="165" customWidth="1"/>
    <col min="1549" max="1549" width="15.7265625" style="165" customWidth="1"/>
    <col min="1550" max="1550" width="10.7265625" style="165" customWidth="1"/>
    <col min="1551" max="1551" width="15.7265625" style="165" customWidth="1"/>
    <col min="1552" max="1792" width="8.7265625" style="165"/>
    <col min="1793" max="1793" width="15.81640625" style="165" customWidth="1"/>
    <col min="1794" max="1794" width="10.7265625" style="165" customWidth="1"/>
    <col min="1795" max="1795" width="31.1796875" style="165" customWidth="1"/>
    <col min="1796" max="1796" width="13.81640625" style="165" customWidth="1"/>
    <col min="1797" max="1797" width="7.7265625" style="165" customWidth="1"/>
    <col min="1798" max="1798" width="6.453125" style="165" customWidth="1"/>
    <col min="1799" max="1799" width="17.7265625" style="165" customWidth="1"/>
    <col min="1800" max="1800" width="10.7265625" style="165" customWidth="1"/>
    <col min="1801" max="1801" width="15.7265625" style="165" customWidth="1"/>
    <col min="1802" max="1802" width="10.7265625" style="165" customWidth="1"/>
    <col min="1803" max="1803" width="15.7265625" style="165" customWidth="1"/>
    <col min="1804" max="1804" width="10.7265625" style="165" customWidth="1"/>
    <col min="1805" max="1805" width="15.7265625" style="165" customWidth="1"/>
    <col min="1806" max="1806" width="10.7265625" style="165" customWidth="1"/>
    <col min="1807" max="1807" width="15.7265625" style="165" customWidth="1"/>
    <col min="1808" max="2048" width="8.7265625" style="165"/>
    <col min="2049" max="2049" width="15.81640625" style="165" customWidth="1"/>
    <col min="2050" max="2050" width="10.7265625" style="165" customWidth="1"/>
    <col min="2051" max="2051" width="31.1796875" style="165" customWidth="1"/>
    <col min="2052" max="2052" width="13.81640625" style="165" customWidth="1"/>
    <col min="2053" max="2053" width="7.7265625" style="165" customWidth="1"/>
    <col min="2054" max="2054" width="6.453125" style="165" customWidth="1"/>
    <col min="2055" max="2055" width="17.7265625" style="165" customWidth="1"/>
    <col min="2056" max="2056" width="10.7265625" style="165" customWidth="1"/>
    <col min="2057" max="2057" width="15.7265625" style="165" customWidth="1"/>
    <col min="2058" max="2058" width="10.7265625" style="165" customWidth="1"/>
    <col min="2059" max="2059" width="15.7265625" style="165" customWidth="1"/>
    <col min="2060" max="2060" width="10.7265625" style="165" customWidth="1"/>
    <col min="2061" max="2061" width="15.7265625" style="165" customWidth="1"/>
    <col min="2062" max="2062" width="10.7265625" style="165" customWidth="1"/>
    <col min="2063" max="2063" width="15.7265625" style="165" customWidth="1"/>
    <col min="2064" max="2304" width="8.7265625" style="165"/>
    <col min="2305" max="2305" width="15.81640625" style="165" customWidth="1"/>
    <col min="2306" max="2306" width="10.7265625" style="165" customWidth="1"/>
    <col min="2307" max="2307" width="31.1796875" style="165" customWidth="1"/>
    <col min="2308" max="2308" width="13.81640625" style="165" customWidth="1"/>
    <col min="2309" max="2309" width="7.7265625" style="165" customWidth="1"/>
    <col min="2310" max="2310" width="6.453125" style="165" customWidth="1"/>
    <col min="2311" max="2311" width="17.7265625" style="165" customWidth="1"/>
    <col min="2312" max="2312" width="10.7265625" style="165" customWidth="1"/>
    <col min="2313" max="2313" width="15.7265625" style="165" customWidth="1"/>
    <col min="2314" max="2314" width="10.7265625" style="165" customWidth="1"/>
    <col min="2315" max="2315" width="15.7265625" style="165" customWidth="1"/>
    <col min="2316" max="2316" width="10.7265625" style="165" customWidth="1"/>
    <col min="2317" max="2317" width="15.7265625" style="165" customWidth="1"/>
    <col min="2318" max="2318" width="10.7265625" style="165" customWidth="1"/>
    <col min="2319" max="2319" width="15.7265625" style="165" customWidth="1"/>
    <col min="2320" max="2560" width="8.7265625" style="165"/>
    <col min="2561" max="2561" width="15.81640625" style="165" customWidth="1"/>
    <col min="2562" max="2562" width="10.7265625" style="165" customWidth="1"/>
    <col min="2563" max="2563" width="31.1796875" style="165" customWidth="1"/>
    <col min="2564" max="2564" width="13.81640625" style="165" customWidth="1"/>
    <col min="2565" max="2565" width="7.7265625" style="165" customWidth="1"/>
    <col min="2566" max="2566" width="6.453125" style="165" customWidth="1"/>
    <col min="2567" max="2567" width="17.7265625" style="165" customWidth="1"/>
    <col min="2568" max="2568" width="10.7265625" style="165" customWidth="1"/>
    <col min="2569" max="2569" width="15.7265625" style="165" customWidth="1"/>
    <col min="2570" max="2570" width="10.7265625" style="165" customWidth="1"/>
    <col min="2571" max="2571" width="15.7265625" style="165" customWidth="1"/>
    <col min="2572" max="2572" width="10.7265625" style="165" customWidth="1"/>
    <col min="2573" max="2573" width="15.7265625" style="165" customWidth="1"/>
    <col min="2574" max="2574" width="10.7265625" style="165" customWidth="1"/>
    <col min="2575" max="2575" width="15.7265625" style="165" customWidth="1"/>
    <col min="2576" max="2816" width="8.7265625" style="165"/>
    <col min="2817" max="2817" width="15.81640625" style="165" customWidth="1"/>
    <col min="2818" max="2818" width="10.7265625" style="165" customWidth="1"/>
    <col min="2819" max="2819" width="31.1796875" style="165" customWidth="1"/>
    <col min="2820" max="2820" width="13.81640625" style="165" customWidth="1"/>
    <col min="2821" max="2821" width="7.7265625" style="165" customWidth="1"/>
    <col min="2822" max="2822" width="6.453125" style="165" customWidth="1"/>
    <col min="2823" max="2823" width="17.7265625" style="165" customWidth="1"/>
    <col min="2824" max="2824" width="10.7265625" style="165" customWidth="1"/>
    <col min="2825" max="2825" width="15.7265625" style="165" customWidth="1"/>
    <col min="2826" max="2826" width="10.7265625" style="165" customWidth="1"/>
    <col min="2827" max="2827" width="15.7265625" style="165" customWidth="1"/>
    <col min="2828" max="2828" width="10.7265625" style="165" customWidth="1"/>
    <col min="2829" max="2829" width="15.7265625" style="165" customWidth="1"/>
    <col min="2830" max="2830" width="10.7265625" style="165" customWidth="1"/>
    <col min="2831" max="2831" width="15.7265625" style="165" customWidth="1"/>
    <col min="2832" max="3072" width="8.7265625" style="165"/>
    <col min="3073" max="3073" width="15.81640625" style="165" customWidth="1"/>
    <col min="3074" max="3074" width="10.7265625" style="165" customWidth="1"/>
    <col min="3075" max="3075" width="31.1796875" style="165" customWidth="1"/>
    <col min="3076" max="3076" width="13.81640625" style="165" customWidth="1"/>
    <col min="3077" max="3077" width="7.7265625" style="165" customWidth="1"/>
    <col min="3078" max="3078" width="6.453125" style="165" customWidth="1"/>
    <col min="3079" max="3079" width="17.7265625" style="165" customWidth="1"/>
    <col min="3080" max="3080" width="10.7265625" style="165" customWidth="1"/>
    <col min="3081" max="3081" width="15.7265625" style="165" customWidth="1"/>
    <col min="3082" max="3082" width="10.7265625" style="165" customWidth="1"/>
    <col min="3083" max="3083" width="15.7265625" style="165" customWidth="1"/>
    <col min="3084" max="3084" width="10.7265625" style="165" customWidth="1"/>
    <col min="3085" max="3085" width="15.7265625" style="165" customWidth="1"/>
    <col min="3086" max="3086" width="10.7265625" style="165" customWidth="1"/>
    <col min="3087" max="3087" width="15.7265625" style="165" customWidth="1"/>
    <col min="3088" max="3328" width="8.7265625" style="165"/>
    <col min="3329" max="3329" width="15.81640625" style="165" customWidth="1"/>
    <col min="3330" max="3330" width="10.7265625" style="165" customWidth="1"/>
    <col min="3331" max="3331" width="31.1796875" style="165" customWidth="1"/>
    <col min="3332" max="3332" width="13.81640625" style="165" customWidth="1"/>
    <col min="3333" max="3333" width="7.7265625" style="165" customWidth="1"/>
    <col min="3334" max="3334" width="6.453125" style="165" customWidth="1"/>
    <col min="3335" max="3335" width="17.7265625" style="165" customWidth="1"/>
    <col min="3336" max="3336" width="10.7265625" style="165" customWidth="1"/>
    <col min="3337" max="3337" width="15.7265625" style="165" customWidth="1"/>
    <col min="3338" max="3338" width="10.7265625" style="165" customWidth="1"/>
    <col min="3339" max="3339" width="15.7265625" style="165" customWidth="1"/>
    <col min="3340" max="3340" width="10.7265625" style="165" customWidth="1"/>
    <col min="3341" max="3341" width="15.7265625" style="165" customWidth="1"/>
    <col min="3342" max="3342" width="10.7265625" style="165" customWidth="1"/>
    <col min="3343" max="3343" width="15.7265625" style="165" customWidth="1"/>
    <col min="3344" max="3584" width="8.7265625" style="165"/>
    <col min="3585" max="3585" width="15.81640625" style="165" customWidth="1"/>
    <col min="3586" max="3586" width="10.7265625" style="165" customWidth="1"/>
    <col min="3587" max="3587" width="31.1796875" style="165" customWidth="1"/>
    <col min="3588" max="3588" width="13.81640625" style="165" customWidth="1"/>
    <col min="3589" max="3589" width="7.7265625" style="165" customWidth="1"/>
    <col min="3590" max="3590" width="6.453125" style="165" customWidth="1"/>
    <col min="3591" max="3591" width="17.7265625" style="165" customWidth="1"/>
    <col min="3592" max="3592" width="10.7265625" style="165" customWidth="1"/>
    <col min="3593" max="3593" width="15.7265625" style="165" customWidth="1"/>
    <col min="3594" max="3594" width="10.7265625" style="165" customWidth="1"/>
    <col min="3595" max="3595" width="15.7265625" style="165" customWidth="1"/>
    <col min="3596" max="3596" width="10.7265625" style="165" customWidth="1"/>
    <col min="3597" max="3597" width="15.7265625" style="165" customWidth="1"/>
    <col min="3598" max="3598" width="10.7265625" style="165" customWidth="1"/>
    <col min="3599" max="3599" width="15.7265625" style="165" customWidth="1"/>
    <col min="3600" max="3840" width="8.7265625" style="165"/>
    <col min="3841" max="3841" width="15.81640625" style="165" customWidth="1"/>
    <col min="3842" max="3842" width="10.7265625" style="165" customWidth="1"/>
    <col min="3843" max="3843" width="31.1796875" style="165" customWidth="1"/>
    <col min="3844" max="3844" width="13.81640625" style="165" customWidth="1"/>
    <col min="3845" max="3845" width="7.7265625" style="165" customWidth="1"/>
    <col min="3846" max="3846" width="6.453125" style="165" customWidth="1"/>
    <col min="3847" max="3847" width="17.7265625" style="165" customWidth="1"/>
    <col min="3848" max="3848" width="10.7265625" style="165" customWidth="1"/>
    <col min="3849" max="3849" width="15.7265625" style="165" customWidth="1"/>
    <col min="3850" max="3850" width="10.7265625" style="165" customWidth="1"/>
    <col min="3851" max="3851" width="15.7265625" style="165" customWidth="1"/>
    <col min="3852" max="3852" width="10.7265625" style="165" customWidth="1"/>
    <col min="3853" max="3853" width="15.7265625" style="165" customWidth="1"/>
    <col min="3854" max="3854" width="10.7265625" style="165" customWidth="1"/>
    <col min="3855" max="3855" width="15.7265625" style="165" customWidth="1"/>
    <col min="3856" max="4096" width="8.7265625" style="165"/>
    <col min="4097" max="4097" width="15.81640625" style="165" customWidth="1"/>
    <col min="4098" max="4098" width="10.7265625" style="165" customWidth="1"/>
    <col min="4099" max="4099" width="31.1796875" style="165" customWidth="1"/>
    <col min="4100" max="4100" width="13.81640625" style="165" customWidth="1"/>
    <col min="4101" max="4101" width="7.7265625" style="165" customWidth="1"/>
    <col min="4102" max="4102" width="6.453125" style="165" customWidth="1"/>
    <col min="4103" max="4103" width="17.7265625" style="165" customWidth="1"/>
    <col min="4104" max="4104" width="10.7265625" style="165" customWidth="1"/>
    <col min="4105" max="4105" width="15.7265625" style="165" customWidth="1"/>
    <col min="4106" max="4106" width="10.7265625" style="165" customWidth="1"/>
    <col min="4107" max="4107" width="15.7265625" style="165" customWidth="1"/>
    <col min="4108" max="4108" width="10.7265625" style="165" customWidth="1"/>
    <col min="4109" max="4109" width="15.7265625" style="165" customWidth="1"/>
    <col min="4110" max="4110" width="10.7265625" style="165" customWidth="1"/>
    <col min="4111" max="4111" width="15.7265625" style="165" customWidth="1"/>
    <col min="4112" max="4352" width="8.7265625" style="165"/>
    <col min="4353" max="4353" width="15.81640625" style="165" customWidth="1"/>
    <col min="4354" max="4354" width="10.7265625" style="165" customWidth="1"/>
    <col min="4355" max="4355" width="31.1796875" style="165" customWidth="1"/>
    <col min="4356" max="4356" width="13.81640625" style="165" customWidth="1"/>
    <col min="4357" max="4357" width="7.7265625" style="165" customWidth="1"/>
    <col min="4358" max="4358" width="6.453125" style="165" customWidth="1"/>
    <col min="4359" max="4359" width="17.7265625" style="165" customWidth="1"/>
    <col min="4360" max="4360" width="10.7265625" style="165" customWidth="1"/>
    <col min="4361" max="4361" width="15.7265625" style="165" customWidth="1"/>
    <col min="4362" max="4362" width="10.7265625" style="165" customWidth="1"/>
    <col min="4363" max="4363" width="15.7265625" style="165" customWidth="1"/>
    <col min="4364" max="4364" width="10.7265625" style="165" customWidth="1"/>
    <col min="4365" max="4365" width="15.7265625" style="165" customWidth="1"/>
    <col min="4366" max="4366" width="10.7265625" style="165" customWidth="1"/>
    <col min="4367" max="4367" width="15.7265625" style="165" customWidth="1"/>
    <col min="4368" max="4608" width="8.7265625" style="165"/>
    <col min="4609" max="4609" width="15.81640625" style="165" customWidth="1"/>
    <col min="4610" max="4610" width="10.7265625" style="165" customWidth="1"/>
    <col min="4611" max="4611" width="31.1796875" style="165" customWidth="1"/>
    <col min="4612" max="4612" width="13.81640625" style="165" customWidth="1"/>
    <col min="4613" max="4613" width="7.7265625" style="165" customWidth="1"/>
    <col min="4614" max="4614" width="6.453125" style="165" customWidth="1"/>
    <col min="4615" max="4615" width="17.7265625" style="165" customWidth="1"/>
    <col min="4616" max="4616" width="10.7265625" style="165" customWidth="1"/>
    <col min="4617" max="4617" width="15.7265625" style="165" customWidth="1"/>
    <col min="4618" max="4618" width="10.7265625" style="165" customWidth="1"/>
    <col min="4619" max="4619" width="15.7265625" style="165" customWidth="1"/>
    <col min="4620" max="4620" width="10.7265625" style="165" customWidth="1"/>
    <col min="4621" max="4621" width="15.7265625" style="165" customWidth="1"/>
    <col min="4622" max="4622" width="10.7265625" style="165" customWidth="1"/>
    <col min="4623" max="4623" width="15.7265625" style="165" customWidth="1"/>
    <col min="4624" max="4864" width="8.7265625" style="165"/>
    <col min="4865" max="4865" width="15.81640625" style="165" customWidth="1"/>
    <col min="4866" max="4866" width="10.7265625" style="165" customWidth="1"/>
    <col min="4867" max="4867" width="31.1796875" style="165" customWidth="1"/>
    <col min="4868" max="4868" width="13.81640625" style="165" customWidth="1"/>
    <col min="4869" max="4869" width="7.7265625" style="165" customWidth="1"/>
    <col min="4870" max="4870" width="6.453125" style="165" customWidth="1"/>
    <col min="4871" max="4871" width="17.7265625" style="165" customWidth="1"/>
    <col min="4872" max="4872" width="10.7265625" style="165" customWidth="1"/>
    <col min="4873" max="4873" width="15.7265625" style="165" customWidth="1"/>
    <col min="4874" max="4874" width="10.7265625" style="165" customWidth="1"/>
    <col min="4875" max="4875" width="15.7265625" style="165" customWidth="1"/>
    <col min="4876" max="4876" width="10.7265625" style="165" customWidth="1"/>
    <col min="4877" max="4877" width="15.7265625" style="165" customWidth="1"/>
    <col min="4878" max="4878" width="10.7265625" style="165" customWidth="1"/>
    <col min="4879" max="4879" width="15.7265625" style="165" customWidth="1"/>
    <col min="4880" max="5120" width="8.7265625" style="165"/>
    <col min="5121" max="5121" width="15.81640625" style="165" customWidth="1"/>
    <col min="5122" max="5122" width="10.7265625" style="165" customWidth="1"/>
    <col min="5123" max="5123" width="31.1796875" style="165" customWidth="1"/>
    <col min="5124" max="5124" width="13.81640625" style="165" customWidth="1"/>
    <col min="5125" max="5125" width="7.7265625" style="165" customWidth="1"/>
    <col min="5126" max="5126" width="6.453125" style="165" customWidth="1"/>
    <col min="5127" max="5127" width="17.7265625" style="165" customWidth="1"/>
    <col min="5128" max="5128" width="10.7265625" style="165" customWidth="1"/>
    <col min="5129" max="5129" width="15.7265625" style="165" customWidth="1"/>
    <col min="5130" max="5130" width="10.7265625" style="165" customWidth="1"/>
    <col min="5131" max="5131" width="15.7265625" style="165" customWidth="1"/>
    <col min="5132" max="5132" width="10.7265625" style="165" customWidth="1"/>
    <col min="5133" max="5133" width="15.7265625" style="165" customWidth="1"/>
    <col min="5134" max="5134" width="10.7265625" style="165" customWidth="1"/>
    <col min="5135" max="5135" width="15.7265625" style="165" customWidth="1"/>
    <col min="5136" max="5376" width="8.7265625" style="165"/>
    <col min="5377" max="5377" width="15.81640625" style="165" customWidth="1"/>
    <col min="5378" max="5378" width="10.7265625" style="165" customWidth="1"/>
    <col min="5379" max="5379" width="31.1796875" style="165" customWidth="1"/>
    <col min="5380" max="5380" width="13.81640625" style="165" customWidth="1"/>
    <col min="5381" max="5381" width="7.7265625" style="165" customWidth="1"/>
    <col min="5382" max="5382" width="6.453125" style="165" customWidth="1"/>
    <col min="5383" max="5383" width="17.7265625" style="165" customWidth="1"/>
    <col min="5384" max="5384" width="10.7265625" style="165" customWidth="1"/>
    <col min="5385" max="5385" width="15.7265625" style="165" customWidth="1"/>
    <col min="5386" max="5386" width="10.7265625" style="165" customWidth="1"/>
    <col min="5387" max="5387" width="15.7265625" style="165" customWidth="1"/>
    <col min="5388" max="5388" width="10.7265625" style="165" customWidth="1"/>
    <col min="5389" max="5389" width="15.7265625" style="165" customWidth="1"/>
    <col min="5390" max="5390" width="10.7265625" style="165" customWidth="1"/>
    <col min="5391" max="5391" width="15.7265625" style="165" customWidth="1"/>
    <col min="5392" max="5632" width="8.7265625" style="165"/>
    <col min="5633" max="5633" width="15.81640625" style="165" customWidth="1"/>
    <col min="5634" max="5634" width="10.7265625" style="165" customWidth="1"/>
    <col min="5635" max="5635" width="31.1796875" style="165" customWidth="1"/>
    <col min="5636" max="5636" width="13.81640625" style="165" customWidth="1"/>
    <col min="5637" max="5637" width="7.7265625" style="165" customWidth="1"/>
    <col min="5638" max="5638" width="6.453125" style="165" customWidth="1"/>
    <col min="5639" max="5639" width="17.7265625" style="165" customWidth="1"/>
    <col min="5640" max="5640" width="10.7265625" style="165" customWidth="1"/>
    <col min="5641" max="5641" width="15.7265625" style="165" customWidth="1"/>
    <col min="5642" max="5642" width="10.7265625" style="165" customWidth="1"/>
    <col min="5643" max="5643" width="15.7265625" style="165" customWidth="1"/>
    <col min="5644" max="5644" width="10.7265625" style="165" customWidth="1"/>
    <col min="5645" max="5645" width="15.7265625" style="165" customWidth="1"/>
    <col min="5646" max="5646" width="10.7265625" style="165" customWidth="1"/>
    <col min="5647" max="5647" width="15.7265625" style="165" customWidth="1"/>
    <col min="5648" max="5888" width="8.7265625" style="165"/>
    <col min="5889" max="5889" width="15.81640625" style="165" customWidth="1"/>
    <col min="5890" max="5890" width="10.7265625" style="165" customWidth="1"/>
    <col min="5891" max="5891" width="31.1796875" style="165" customWidth="1"/>
    <col min="5892" max="5892" width="13.81640625" style="165" customWidth="1"/>
    <col min="5893" max="5893" width="7.7265625" style="165" customWidth="1"/>
    <col min="5894" max="5894" width="6.453125" style="165" customWidth="1"/>
    <col min="5895" max="5895" width="17.7265625" style="165" customWidth="1"/>
    <col min="5896" max="5896" width="10.7265625" style="165" customWidth="1"/>
    <col min="5897" max="5897" width="15.7265625" style="165" customWidth="1"/>
    <col min="5898" max="5898" width="10.7265625" style="165" customWidth="1"/>
    <col min="5899" max="5899" width="15.7265625" style="165" customWidth="1"/>
    <col min="5900" max="5900" width="10.7265625" style="165" customWidth="1"/>
    <col min="5901" max="5901" width="15.7265625" style="165" customWidth="1"/>
    <col min="5902" max="5902" width="10.7265625" style="165" customWidth="1"/>
    <col min="5903" max="5903" width="15.7265625" style="165" customWidth="1"/>
    <col min="5904" max="6144" width="8.7265625" style="165"/>
    <col min="6145" max="6145" width="15.81640625" style="165" customWidth="1"/>
    <col min="6146" max="6146" width="10.7265625" style="165" customWidth="1"/>
    <col min="6147" max="6147" width="31.1796875" style="165" customWidth="1"/>
    <col min="6148" max="6148" width="13.81640625" style="165" customWidth="1"/>
    <col min="6149" max="6149" width="7.7265625" style="165" customWidth="1"/>
    <col min="6150" max="6150" width="6.453125" style="165" customWidth="1"/>
    <col min="6151" max="6151" width="17.7265625" style="165" customWidth="1"/>
    <col min="6152" max="6152" width="10.7265625" style="165" customWidth="1"/>
    <col min="6153" max="6153" width="15.7265625" style="165" customWidth="1"/>
    <col min="6154" max="6154" width="10.7265625" style="165" customWidth="1"/>
    <col min="6155" max="6155" width="15.7265625" style="165" customWidth="1"/>
    <col min="6156" max="6156" width="10.7265625" style="165" customWidth="1"/>
    <col min="6157" max="6157" width="15.7265625" style="165" customWidth="1"/>
    <col min="6158" max="6158" width="10.7265625" style="165" customWidth="1"/>
    <col min="6159" max="6159" width="15.7265625" style="165" customWidth="1"/>
    <col min="6160" max="6400" width="8.7265625" style="165"/>
    <col min="6401" max="6401" width="15.81640625" style="165" customWidth="1"/>
    <col min="6402" max="6402" width="10.7265625" style="165" customWidth="1"/>
    <col min="6403" max="6403" width="31.1796875" style="165" customWidth="1"/>
    <col min="6404" max="6404" width="13.81640625" style="165" customWidth="1"/>
    <col min="6405" max="6405" width="7.7265625" style="165" customWidth="1"/>
    <col min="6406" max="6406" width="6.453125" style="165" customWidth="1"/>
    <col min="6407" max="6407" width="17.7265625" style="165" customWidth="1"/>
    <col min="6408" max="6408" width="10.7265625" style="165" customWidth="1"/>
    <col min="6409" max="6409" width="15.7265625" style="165" customWidth="1"/>
    <col min="6410" max="6410" width="10.7265625" style="165" customWidth="1"/>
    <col min="6411" max="6411" width="15.7265625" style="165" customWidth="1"/>
    <col min="6412" max="6412" width="10.7265625" style="165" customWidth="1"/>
    <col min="6413" max="6413" width="15.7265625" style="165" customWidth="1"/>
    <col min="6414" max="6414" width="10.7265625" style="165" customWidth="1"/>
    <col min="6415" max="6415" width="15.7265625" style="165" customWidth="1"/>
    <col min="6416" max="6656" width="8.7265625" style="165"/>
    <col min="6657" max="6657" width="15.81640625" style="165" customWidth="1"/>
    <col min="6658" max="6658" width="10.7265625" style="165" customWidth="1"/>
    <col min="6659" max="6659" width="31.1796875" style="165" customWidth="1"/>
    <col min="6660" max="6660" width="13.81640625" style="165" customWidth="1"/>
    <col min="6661" max="6661" width="7.7265625" style="165" customWidth="1"/>
    <col min="6662" max="6662" width="6.453125" style="165" customWidth="1"/>
    <col min="6663" max="6663" width="17.7265625" style="165" customWidth="1"/>
    <col min="6664" max="6664" width="10.7265625" style="165" customWidth="1"/>
    <col min="6665" max="6665" width="15.7265625" style="165" customWidth="1"/>
    <col min="6666" max="6666" width="10.7265625" style="165" customWidth="1"/>
    <col min="6667" max="6667" width="15.7265625" style="165" customWidth="1"/>
    <col min="6668" max="6668" width="10.7265625" style="165" customWidth="1"/>
    <col min="6669" max="6669" width="15.7265625" style="165" customWidth="1"/>
    <col min="6670" max="6670" width="10.7265625" style="165" customWidth="1"/>
    <col min="6671" max="6671" width="15.7265625" style="165" customWidth="1"/>
    <col min="6672" max="6912" width="8.7265625" style="165"/>
    <col min="6913" max="6913" width="15.81640625" style="165" customWidth="1"/>
    <col min="6914" max="6914" width="10.7265625" style="165" customWidth="1"/>
    <col min="6915" max="6915" width="31.1796875" style="165" customWidth="1"/>
    <col min="6916" max="6916" width="13.81640625" style="165" customWidth="1"/>
    <col min="6917" max="6917" width="7.7265625" style="165" customWidth="1"/>
    <col min="6918" max="6918" width="6.453125" style="165" customWidth="1"/>
    <col min="6919" max="6919" width="17.7265625" style="165" customWidth="1"/>
    <col min="6920" max="6920" width="10.7265625" style="165" customWidth="1"/>
    <col min="6921" max="6921" width="15.7265625" style="165" customWidth="1"/>
    <col min="6922" max="6922" width="10.7265625" style="165" customWidth="1"/>
    <col min="6923" max="6923" width="15.7265625" style="165" customWidth="1"/>
    <col min="6924" max="6924" width="10.7265625" style="165" customWidth="1"/>
    <col min="6925" max="6925" width="15.7265625" style="165" customWidth="1"/>
    <col min="6926" max="6926" width="10.7265625" style="165" customWidth="1"/>
    <col min="6927" max="6927" width="15.7265625" style="165" customWidth="1"/>
    <col min="6928" max="7168" width="8.7265625" style="165"/>
    <col min="7169" max="7169" width="15.81640625" style="165" customWidth="1"/>
    <col min="7170" max="7170" width="10.7265625" style="165" customWidth="1"/>
    <col min="7171" max="7171" width="31.1796875" style="165" customWidth="1"/>
    <col min="7172" max="7172" width="13.81640625" style="165" customWidth="1"/>
    <col min="7173" max="7173" width="7.7265625" style="165" customWidth="1"/>
    <col min="7174" max="7174" width="6.453125" style="165" customWidth="1"/>
    <col min="7175" max="7175" width="17.7265625" style="165" customWidth="1"/>
    <col min="7176" max="7176" width="10.7265625" style="165" customWidth="1"/>
    <col min="7177" max="7177" width="15.7265625" style="165" customWidth="1"/>
    <col min="7178" max="7178" width="10.7265625" style="165" customWidth="1"/>
    <col min="7179" max="7179" width="15.7265625" style="165" customWidth="1"/>
    <col min="7180" max="7180" width="10.7265625" style="165" customWidth="1"/>
    <col min="7181" max="7181" width="15.7265625" style="165" customWidth="1"/>
    <col min="7182" max="7182" width="10.7265625" style="165" customWidth="1"/>
    <col min="7183" max="7183" width="15.7265625" style="165" customWidth="1"/>
    <col min="7184" max="7424" width="8.7265625" style="165"/>
    <col min="7425" max="7425" width="15.81640625" style="165" customWidth="1"/>
    <col min="7426" max="7426" width="10.7265625" style="165" customWidth="1"/>
    <col min="7427" max="7427" width="31.1796875" style="165" customWidth="1"/>
    <col min="7428" max="7428" width="13.81640625" style="165" customWidth="1"/>
    <col min="7429" max="7429" width="7.7265625" style="165" customWidth="1"/>
    <col min="7430" max="7430" width="6.453125" style="165" customWidth="1"/>
    <col min="7431" max="7431" width="17.7265625" style="165" customWidth="1"/>
    <col min="7432" max="7432" width="10.7265625" style="165" customWidth="1"/>
    <col min="7433" max="7433" width="15.7265625" style="165" customWidth="1"/>
    <col min="7434" max="7434" width="10.7265625" style="165" customWidth="1"/>
    <col min="7435" max="7435" width="15.7265625" style="165" customWidth="1"/>
    <col min="7436" max="7436" width="10.7265625" style="165" customWidth="1"/>
    <col min="7437" max="7437" width="15.7265625" style="165" customWidth="1"/>
    <col min="7438" max="7438" width="10.7265625" style="165" customWidth="1"/>
    <col min="7439" max="7439" width="15.7265625" style="165" customWidth="1"/>
    <col min="7440" max="7680" width="8.7265625" style="165"/>
    <col min="7681" max="7681" width="15.81640625" style="165" customWidth="1"/>
    <col min="7682" max="7682" width="10.7265625" style="165" customWidth="1"/>
    <col min="7683" max="7683" width="31.1796875" style="165" customWidth="1"/>
    <col min="7684" max="7684" width="13.81640625" style="165" customWidth="1"/>
    <col min="7685" max="7685" width="7.7265625" style="165" customWidth="1"/>
    <col min="7686" max="7686" width="6.453125" style="165" customWidth="1"/>
    <col min="7687" max="7687" width="17.7265625" style="165" customWidth="1"/>
    <col min="7688" max="7688" width="10.7265625" style="165" customWidth="1"/>
    <col min="7689" max="7689" width="15.7265625" style="165" customWidth="1"/>
    <col min="7690" max="7690" width="10.7265625" style="165" customWidth="1"/>
    <col min="7691" max="7691" width="15.7265625" style="165" customWidth="1"/>
    <col min="7692" max="7692" width="10.7265625" style="165" customWidth="1"/>
    <col min="7693" max="7693" width="15.7265625" style="165" customWidth="1"/>
    <col min="7694" max="7694" width="10.7265625" style="165" customWidth="1"/>
    <col min="7695" max="7695" width="15.7265625" style="165" customWidth="1"/>
    <col min="7696" max="7936" width="8.7265625" style="165"/>
    <col min="7937" max="7937" width="15.81640625" style="165" customWidth="1"/>
    <col min="7938" max="7938" width="10.7265625" style="165" customWidth="1"/>
    <col min="7939" max="7939" width="31.1796875" style="165" customWidth="1"/>
    <col min="7940" max="7940" width="13.81640625" style="165" customWidth="1"/>
    <col min="7941" max="7941" width="7.7265625" style="165" customWidth="1"/>
    <col min="7942" max="7942" width="6.453125" style="165" customWidth="1"/>
    <col min="7943" max="7943" width="17.7265625" style="165" customWidth="1"/>
    <col min="7944" max="7944" width="10.7265625" style="165" customWidth="1"/>
    <col min="7945" max="7945" width="15.7265625" style="165" customWidth="1"/>
    <col min="7946" max="7946" width="10.7265625" style="165" customWidth="1"/>
    <col min="7947" max="7947" width="15.7265625" style="165" customWidth="1"/>
    <col min="7948" max="7948" width="10.7265625" style="165" customWidth="1"/>
    <col min="7949" max="7949" width="15.7265625" style="165" customWidth="1"/>
    <col min="7950" max="7950" width="10.7265625" style="165" customWidth="1"/>
    <col min="7951" max="7951" width="15.7265625" style="165" customWidth="1"/>
    <col min="7952" max="8192" width="8.7265625" style="165"/>
    <col min="8193" max="8193" width="15.81640625" style="165" customWidth="1"/>
    <col min="8194" max="8194" width="10.7265625" style="165" customWidth="1"/>
    <col min="8195" max="8195" width="31.1796875" style="165" customWidth="1"/>
    <col min="8196" max="8196" width="13.81640625" style="165" customWidth="1"/>
    <col min="8197" max="8197" width="7.7265625" style="165" customWidth="1"/>
    <col min="8198" max="8198" width="6.453125" style="165" customWidth="1"/>
    <col min="8199" max="8199" width="17.7265625" style="165" customWidth="1"/>
    <col min="8200" max="8200" width="10.7265625" style="165" customWidth="1"/>
    <col min="8201" max="8201" width="15.7265625" style="165" customWidth="1"/>
    <col min="8202" max="8202" width="10.7265625" style="165" customWidth="1"/>
    <col min="8203" max="8203" width="15.7265625" style="165" customWidth="1"/>
    <col min="8204" max="8204" width="10.7265625" style="165" customWidth="1"/>
    <col min="8205" max="8205" width="15.7265625" style="165" customWidth="1"/>
    <col min="8206" max="8206" width="10.7265625" style="165" customWidth="1"/>
    <col min="8207" max="8207" width="15.7265625" style="165" customWidth="1"/>
    <col min="8208" max="8448" width="8.7265625" style="165"/>
    <col min="8449" max="8449" width="15.81640625" style="165" customWidth="1"/>
    <col min="8450" max="8450" width="10.7265625" style="165" customWidth="1"/>
    <col min="8451" max="8451" width="31.1796875" style="165" customWidth="1"/>
    <col min="8452" max="8452" width="13.81640625" style="165" customWidth="1"/>
    <col min="8453" max="8453" width="7.7265625" style="165" customWidth="1"/>
    <col min="8454" max="8454" width="6.453125" style="165" customWidth="1"/>
    <col min="8455" max="8455" width="17.7265625" style="165" customWidth="1"/>
    <col min="8456" max="8456" width="10.7265625" style="165" customWidth="1"/>
    <col min="8457" max="8457" width="15.7265625" style="165" customWidth="1"/>
    <col min="8458" max="8458" width="10.7265625" style="165" customWidth="1"/>
    <col min="8459" max="8459" width="15.7265625" style="165" customWidth="1"/>
    <col min="8460" max="8460" width="10.7265625" style="165" customWidth="1"/>
    <col min="8461" max="8461" width="15.7265625" style="165" customWidth="1"/>
    <col min="8462" max="8462" width="10.7265625" style="165" customWidth="1"/>
    <col min="8463" max="8463" width="15.7265625" style="165" customWidth="1"/>
    <col min="8464" max="8704" width="8.7265625" style="165"/>
    <col min="8705" max="8705" width="15.81640625" style="165" customWidth="1"/>
    <col min="8706" max="8706" width="10.7265625" style="165" customWidth="1"/>
    <col min="8707" max="8707" width="31.1796875" style="165" customWidth="1"/>
    <col min="8708" max="8708" width="13.81640625" style="165" customWidth="1"/>
    <col min="8709" max="8709" width="7.7265625" style="165" customWidth="1"/>
    <col min="8710" max="8710" width="6.453125" style="165" customWidth="1"/>
    <col min="8711" max="8711" width="17.7265625" style="165" customWidth="1"/>
    <col min="8712" max="8712" width="10.7265625" style="165" customWidth="1"/>
    <col min="8713" max="8713" width="15.7265625" style="165" customWidth="1"/>
    <col min="8714" max="8714" width="10.7265625" style="165" customWidth="1"/>
    <col min="8715" max="8715" width="15.7265625" style="165" customWidth="1"/>
    <col min="8716" max="8716" width="10.7265625" style="165" customWidth="1"/>
    <col min="8717" max="8717" width="15.7265625" style="165" customWidth="1"/>
    <col min="8718" max="8718" width="10.7265625" style="165" customWidth="1"/>
    <col min="8719" max="8719" width="15.7265625" style="165" customWidth="1"/>
    <col min="8720" max="8960" width="8.7265625" style="165"/>
    <col min="8961" max="8961" width="15.81640625" style="165" customWidth="1"/>
    <col min="8962" max="8962" width="10.7265625" style="165" customWidth="1"/>
    <col min="8963" max="8963" width="31.1796875" style="165" customWidth="1"/>
    <col min="8964" max="8964" width="13.81640625" style="165" customWidth="1"/>
    <col min="8965" max="8965" width="7.7265625" style="165" customWidth="1"/>
    <col min="8966" max="8966" width="6.453125" style="165" customWidth="1"/>
    <col min="8967" max="8967" width="17.7265625" style="165" customWidth="1"/>
    <col min="8968" max="8968" width="10.7265625" style="165" customWidth="1"/>
    <col min="8969" max="8969" width="15.7265625" style="165" customWidth="1"/>
    <col min="8970" max="8970" width="10.7265625" style="165" customWidth="1"/>
    <col min="8971" max="8971" width="15.7265625" style="165" customWidth="1"/>
    <col min="8972" max="8972" width="10.7265625" style="165" customWidth="1"/>
    <col min="8973" max="8973" width="15.7265625" style="165" customWidth="1"/>
    <col min="8974" max="8974" width="10.7265625" style="165" customWidth="1"/>
    <col min="8975" max="8975" width="15.7265625" style="165" customWidth="1"/>
    <col min="8976" max="9216" width="8.7265625" style="165"/>
    <col min="9217" max="9217" width="15.81640625" style="165" customWidth="1"/>
    <col min="9218" max="9218" width="10.7265625" style="165" customWidth="1"/>
    <col min="9219" max="9219" width="31.1796875" style="165" customWidth="1"/>
    <col min="9220" max="9220" width="13.81640625" style="165" customWidth="1"/>
    <col min="9221" max="9221" width="7.7265625" style="165" customWidth="1"/>
    <col min="9222" max="9222" width="6.453125" style="165" customWidth="1"/>
    <col min="9223" max="9223" width="17.7265625" style="165" customWidth="1"/>
    <col min="9224" max="9224" width="10.7265625" style="165" customWidth="1"/>
    <col min="9225" max="9225" width="15.7265625" style="165" customWidth="1"/>
    <col min="9226" max="9226" width="10.7265625" style="165" customWidth="1"/>
    <col min="9227" max="9227" width="15.7265625" style="165" customWidth="1"/>
    <col min="9228" max="9228" width="10.7265625" style="165" customWidth="1"/>
    <col min="9229" max="9229" width="15.7265625" style="165" customWidth="1"/>
    <col min="9230" max="9230" width="10.7265625" style="165" customWidth="1"/>
    <col min="9231" max="9231" width="15.7265625" style="165" customWidth="1"/>
    <col min="9232" max="9472" width="8.7265625" style="165"/>
    <col min="9473" max="9473" width="15.81640625" style="165" customWidth="1"/>
    <col min="9474" max="9474" width="10.7265625" style="165" customWidth="1"/>
    <col min="9475" max="9475" width="31.1796875" style="165" customWidth="1"/>
    <col min="9476" max="9476" width="13.81640625" style="165" customWidth="1"/>
    <col min="9477" max="9477" width="7.7265625" style="165" customWidth="1"/>
    <col min="9478" max="9478" width="6.453125" style="165" customWidth="1"/>
    <col min="9479" max="9479" width="17.7265625" style="165" customWidth="1"/>
    <col min="9480" max="9480" width="10.7265625" style="165" customWidth="1"/>
    <col min="9481" max="9481" width="15.7265625" style="165" customWidth="1"/>
    <col min="9482" max="9482" width="10.7265625" style="165" customWidth="1"/>
    <col min="9483" max="9483" width="15.7265625" style="165" customWidth="1"/>
    <col min="9484" max="9484" width="10.7265625" style="165" customWidth="1"/>
    <col min="9485" max="9485" width="15.7265625" style="165" customWidth="1"/>
    <col min="9486" max="9486" width="10.7265625" style="165" customWidth="1"/>
    <col min="9487" max="9487" width="15.7265625" style="165" customWidth="1"/>
    <col min="9488" max="9728" width="8.7265625" style="165"/>
    <col min="9729" max="9729" width="15.81640625" style="165" customWidth="1"/>
    <col min="9730" max="9730" width="10.7265625" style="165" customWidth="1"/>
    <col min="9731" max="9731" width="31.1796875" style="165" customWidth="1"/>
    <col min="9732" max="9732" width="13.81640625" style="165" customWidth="1"/>
    <col min="9733" max="9733" width="7.7265625" style="165" customWidth="1"/>
    <col min="9734" max="9734" width="6.453125" style="165" customWidth="1"/>
    <col min="9735" max="9735" width="17.7265625" style="165" customWidth="1"/>
    <col min="9736" max="9736" width="10.7265625" style="165" customWidth="1"/>
    <col min="9737" max="9737" width="15.7265625" style="165" customWidth="1"/>
    <col min="9738" max="9738" width="10.7265625" style="165" customWidth="1"/>
    <col min="9739" max="9739" width="15.7265625" style="165" customWidth="1"/>
    <col min="9740" max="9740" width="10.7265625" style="165" customWidth="1"/>
    <col min="9741" max="9741" width="15.7265625" style="165" customWidth="1"/>
    <col min="9742" max="9742" width="10.7265625" style="165" customWidth="1"/>
    <col min="9743" max="9743" width="15.7265625" style="165" customWidth="1"/>
    <col min="9744" max="9984" width="8.7265625" style="165"/>
    <col min="9985" max="9985" width="15.81640625" style="165" customWidth="1"/>
    <col min="9986" max="9986" width="10.7265625" style="165" customWidth="1"/>
    <col min="9987" max="9987" width="31.1796875" style="165" customWidth="1"/>
    <col min="9988" max="9988" width="13.81640625" style="165" customWidth="1"/>
    <col min="9989" max="9989" width="7.7265625" style="165" customWidth="1"/>
    <col min="9990" max="9990" width="6.453125" style="165" customWidth="1"/>
    <col min="9991" max="9991" width="17.7265625" style="165" customWidth="1"/>
    <col min="9992" max="9992" width="10.7265625" style="165" customWidth="1"/>
    <col min="9993" max="9993" width="15.7265625" style="165" customWidth="1"/>
    <col min="9994" max="9994" width="10.7265625" style="165" customWidth="1"/>
    <col min="9995" max="9995" width="15.7265625" style="165" customWidth="1"/>
    <col min="9996" max="9996" width="10.7265625" style="165" customWidth="1"/>
    <col min="9997" max="9997" width="15.7265625" style="165" customWidth="1"/>
    <col min="9998" max="9998" width="10.7265625" style="165" customWidth="1"/>
    <col min="9999" max="9999" width="15.7265625" style="165" customWidth="1"/>
    <col min="10000" max="10240" width="8.7265625" style="165"/>
    <col min="10241" max="10241" width="15.81640625" style="165" customWidth="1"/>
    <col min="10242" max="10242" width="10.7265625" style="165" customWidth="1"/>
    <col min="10243" max="10243" width="31.1796875" style="165" customWidth="1"/>
    <col min="10244" max="10244" width="13.81640625" style="165" customWidth="1"/>
    <col min="10245" max="10245" width="7.7265625" style="165" customWidth="1"/>
    <col min="10246" max="10246" width="6.453125" style="165" customWidth="1"/>
    <col min="10247" max="10247" width="17.7265625" style="165" customWidth="1"/>
    <col min="10248" max="10248" width="10.7265625" style="165" customWidth="1"/>
    <col min="10249" max="10249" width="15.7265625" style="165" customWidth="1"/>
    <col min="10250" max="10250" width="10.7265625" style="165" customWidth="1"/>
    <col min="10251" max="10251" width="15.7265625" style="165" customWidth="1"/>
    <col min="10252" max="10252" width="10.7265625" style="165" customWidth="1"/>
    <col min="10253" max="10253" width="15.7265625" style="165" customWidth="1"/>
    <col min="10254" max="10254" width="10.7265625" style="165" customWidth="1"/>
    <col min="10255" max="10255" width="15.7265625" style="165" customWidth="1"/>
    <col min="10256" max="10496" width="8.7265625" style="165"/>
    <col min="10497" max="10497" width="15.81640625" style="165" customWidth="1"/>
    <col min="10498" max="10498" width="10.7265625" style="165" customWidth="1"/>
    <col min="10499" max="10499" width="31.1796875" style="165" customWidth="1"/>
    <col min="10500" max="10500" width="13.81640625" style="165" customWidth="1"/>
    <col min="10501" max="10501" width="7.7265625" style="165" customWidth="1"/>
    <col min="10502" max="10502" width="6.453125" style="165" customWidth="1"/>
    <col min="10503" max="10503" width="17.7265625" style="165" customWidth="1"/>
    <col min="10504" max="10504" width="10.7265625" style="165" customWidth="1"/>
    <col min="10505" max="10505" width="15.7265625" style="165" customWidth="1"/>
    <col min="10506" max="10506" width="10.7265625" style="165" customWidth="1"/>
    <col min="10507" max="10507" width="15.7265625" style="165" customWidth="1"/>
    <col min="10508" max="10508" width="10.7265625" style="165" customWidth="1"/>
    <col min="10509" max="10509" width="15.7265625" style="165" customWidth="1"/>
    <col min="10510" max="10510" width="10.7265625" style="165" customWidth="1"/>
    <col min="10511" max="10511" width="15.7265625" style="165" customWidth="1"/>
    <col min="10512" max="10752" width="8.7265625" style="165"/>
    <col min="10753" max="10753" width="15.81640625" style="165" customWidth="1"/>
    <col min="10754" max="10754" width="10.7265625" style="165" customWidth="1"/>
    <col min="10755" max="10755" width="31.1796875" style="165" customWidth="1"/>
    <col min="10756" max="10756" width="13.81640625" style="165" customWidth="1"/>
    <col min="10757" max="10757" width="7.7265625" style="165" customWidth="1"/>
    <col min="10758" max="10758" width="6.453125" style="165" customWidth="1"/>
    <col min="10759" max="10759" width="17.7265625" style="165" customWidth="1"/>
    <col min="10760" max="10760" width="10.7265625" style="165" customWidth="1"/>
    <col min="10761" max="10761" width="15.7265625" style="165" customWidth="1"/>
    <col min="10762" max="10762" width="10.7265625" style="165" customWidth="1"/>
    <col min="10763" max="10763" width="15.7265625" style="165" customWidth="1"/>
    <col min="10764" max="10764" width="10.7265625" style="165" customWidth="1"/>
    <col min="10765" max="10765" width="15.7265625" style="165" customWidth="1"/>
    <col min="10766" max="10766" width="10.7265625" style="165" customWidth="1"/>
    <col min="10767" max="10767" width="15.7265625" style="165" customWidth="1"/>
    <col min="10768" max="11008" width="8.7265625" style="165"/>
    <col min="11009" max="11009" width="15.81640625" style="165" customWidth="1"/>
    <col min="11010" max="11010" width="10.7265625" style="165" customWidth="1"/>
    <col min="11011" max="11011" width="31.1796875" style="165" customWidth="1"/>
    <col min="11012" max="11012" width="13.81640625" style="165" customWidth="1"/>
    <col min="11013" max="11013" width="7.7265625" style="165" customWidth="1"/>
    <col min="11014" max="11014" width="6.453125" style="165" customWidth="1"/>
    <col min="11015" max="11015" width="17.7265625" style="165" customWidth="1"/>
    <col min="11016" max="11016" width="10.7265625" style="165" customWidth="1"/>
    <col min="11017" max="11017" width="15.7265625" style="165" customWidth="1"/>
    <col min="11018" max="11018" width="10.7265625" style="165" customWidth="1"/>
    <col min="11019" max="11019" width="15.7265625" style="165" customWidth="1"/>
    <col min="11020" max="11020" width="10.7265625" style="165" customWidth="1"/>
    <col min="11021" max="11021" width="15.7265625" style="165" customWidth="1"/>
    <col min="11022" max="11022" width="10.7265625" style="165" customWidth="1"/>
    <col min="11023" max="11023" width="15.7265625" style="165" customWidth="1"/>
    <col min="11024" max="11264" width="8.7265625" style="165"/>
    <col min="11265" max="11265" width="15.81640625" style="165" customWidth="1"/>
    <col min="11266" max="11266" width="10.7265625" style="165" customWidth="1"/>
    <col min="11267" max="11267" width="31.1796875" style="165" customWidth="1"/>
    <col min="11268" max="11268" width="13.81640625" style="165" customWidth="1"/>
    <col min="11269" max="11269" width="7.7265625" style="165" customWidth="1"/>
    <col min="11270" max="11270" width="6.453125" style="165" customWidth="1"/>
    <col min="11271" max="11271" width="17.7265625" style="165" customWidth="1"/>
    <col min="11272" max="11272" width="10.7265625" style="165" customWidth="1"/>
    <col min="11273" max="11273" width="15.7265625" style="165" customWidth="1"/>
    <col min="11274" max="11274" width="10.7265625" style="165" customWidth="1"/>
    <col min="11275" max="11275" width="15.7265625" style="165" customWidth="1"/>
    <col min="11276" max="11276" width="10.7265625" style="165" customWidth="1"/>
    <col min="11277" max="11277" width="15.7265625" style="165" customWidth="1"/>
    <col min="11278" max="11278" width="10.7265625" style="165" customWidth="1"/>
    <col min="11279" max="11279" width="15.7265625" style="165" customWidth="1"/>
    <col min="11280" max="11520" width="8.7265625" style="165"/>
    <col min="11521" max="11521" width="15.81640625" style="165" customWidth="1"/>
    <col min="11522" max="11522" width="10.7265625" style="165" customWidth="1"/>
    <col min="11523" max="11523" width="31.1796875" style="165" customWidth="1"/>
    <col min="11524" max="11524" width="13.81640625" style="165" customWidth="1"/>
    <col min="11525" max="11525" width="7.7265625" style="165" customWidth="1"/>
    <col min="11526" max="11526" width="6.453125" style="165" customWidth="1"/>
    <col min="11527" max="11527" width="17.7265625" style="165" customWidth="1"/>
    <col min="11528" max="11528" width="10.7265625" style="165" customWidth="1"/>
    <col min="11529" max="11529" width="15.7265625" style="165" customWidth="1"/>
    <col min="11530" max="11530" width="10.7265625" style="165" customWidth="1"/>
    <col min="11531" max="11531" width="15.7265625" style="165" customWidth="1"/>
    <col min="11532" max="11532" width="10.7265625" style="165" customWidth="1"/>
    <col min="11533" max="11533" width="15.7265625" style="165" customWidth="1"/>
    <col min="11534" max="11534" width="10.7265625" style="165" customWidth="1"/>
    <col min="11535" max="11535" width="15.7265625" style="165" customWidth="1"/>
    <col min="11536" max="11776" width="8.7265625" style="165"/>
    <col min="11777" max="11777" width="15.81640625" style="165" customWidth="1"/>
    <col min="11778" max="11778" width="10.7265625" style="165" customWidth="1"/>
    <col min="11779" max="11779" width="31.1796875" style="165" customWidth="1"/>
    <col min="11780" max="11780" width="13.81640625" style="165" customWidth="1"/>
    <col min="11781" max="11781" width="7.7265625" style="165" customWidth="1"/>
    <col min="11782" max="11782" width="6.453125" style="165" customWidth="1"/>
    <col min="11783" max="11783" width="17.7265625" style="165" customWidth="1"/>
    <col min="11784" max="11784" width="10.7265625" style="165" customWidth="1"/>
    <col min="11785" max="11785" width="15.7265625" style="165" customWidth="1"/>
    <col min="11786" max="11786" width="10.7265625" style="165" customWidth="1"/>
    <col min="11787" max="11787" width="15.7265625" style="165" customWidth="1"/>
    <col min="11788" max="11788" width="10.7265625" style="165" customWidth="1"/>
    <col min="11789" max="11789" width="15.7265625" style="165" customWidth="1"/>
    <col min="11790" max="11790" width="10.7265625" style="165" customWidth="1"/>
    <col min="11791" max="11791" width="15.7265625" style="165" customWidth="1"/>
    <col min="11792" max="12032" width="8.7265625" style="165"/>
    <col min="12033" max="12033" width="15.81640625" style="165" customWidth="1"/>
    <col min="12034" max="12034" width="10.7265625" style="165" customWidth="1"/>
    <col min="12035" max="12035" width="31.1796875" style="165" customWidth="1"/>
    <col min="12036" max="12036" width="13.81640625" style="165" customWidth="1"/>
    <col min="12037" max="12037" width="7.7265625" style="165" customWidth="1"/>
    <col min="12038" max="12038" width="6.453125" style="165" customWidth="1"/>
    <col min="12039" max="12039" width="17.7265625" style="165" customWidth="1"/>
    <col min="12040" max="12040" width="10.7265625" style="165" customWidth="1"/>
    <col min="12041" max="12041" width="15.7265625" style="165" customWidth="1"/>
    <col min="12042" max="12042" width="10.7265625" style="165" customWidth="1"/>
    <col min="12043" max="12043" width="15.7265625" style="165" customWidth="1"/>
    <col min="12044" max="12044" width="10.7265625" style="165" customWidth="1"/>
    <col min="12045" max="12045" width="15.7265625" style="165" customWidth="1"/>
    <col min="12046" max="12046" width="10.7265625" style="165" customWidth="1"/>
    <col min="12047" max="12047" width="15.7265625" style="165" customWidth="1"/>
    <col min="12048" max="12288" width="8.7265625" style="165"/>
    <col min="12289" max="12289" width="15.81640625" style="165" customWidth="1"/>
    <col min="12290" max="12290" width="10.7265625" style="165" customWidth="1"/>
    <col min="12291" max="12291" width="31.1796875" style="165" customWidth="1"/>
    <col min="12292" max="12292" width="13.81640625" style="165" customWidth="1"/>
    <col min="12293" max="12293" width="7.7265625" style="165" customWidth="1"/>
    <col min="12294" max="12294" width="6.453125" style="165" customWidth="1"/>
    <col min="12295" max="12295" width="17.7265625" style="165" customWidth="1"/>
    <col min="12296" max="12296" width="10.7265625" style="165" customWidth="1"/>
    <col min="12297" max="12297" width="15.7265625" style="165" customWidth="1"/>
    <col min="12298" max="12298" width="10.7265625" style="165" customWidth="1"/>
    <col min="12299" max="12299" width="15.7265625" style="165" customWidth="1"/>
    <col min="12300" max="12300" width="10.7265625" style="165" customWidth="1"/>
    <col min="12301" max="12301" width="15.7265625" style="165" customWidth="1"/>
    <col min="12302" max="12302" width="10.7265625" style="165" customWidth="1"/>
    <col min="12303" max="12303" width="15.7265625" style="165" customWidth="1"/>
    <col min="12304" max="12544" width="8.7265625" style="165"/>
    <col min="12545" max="12545" width="15.81640625" style="165" customWidth="1"/>
    <col min="12546" max="12546" width="10.7265625" style="165" customWidth="1"/>
    <col min="12547" max="12547" width="31.1796875" style="165" customWidth="1"/>
    <col min="12548" max="12548" width="13.81640625" style="165" customWidth="1"/>
    <col min="12549" max="12549" width="7.7265625" style="165" customWidth="1"/>
    <col min="12550" max="12550" width="6.453125" style="165" customWidth="1"/>
    <col min="12551" max="12551" width="17.7265625" style="165" customWidth="1"/>
    <col min="12552" max="12552" width="10.7265625" style="165" customWidth="1"/>
    <col min="12553" max="12553" width="15.7265625" style="165" customWidth="1"/>
    <col min="12554" max="12554" width="10.7265625" style="165" customWidth="1"/>
    <col min="12555" max="12555" width="15.7265625" style="165" customWidth="1"/>
    <col min="12556" max="12556" width="10.7265625" style="165" customWidth="1"/>
    <col min="12557" max="12557" width="15.7265625" style="165" customWidth="1"/>
    <col min="12558" max="12558" width="10.7265625" style="165" customWidth="1"/>
    <col min="12559" max="12559" width="15.7265625" style="165" customWidth="1"/>
    <col min="12560" max="12800" width="8.7265625" style="165"/>
    <col min="12801" max="12801" width="15.81640625" style="165" customWidth="1"/>
    <col min="12802" max="12802" width="10.7265625" style="165" customWidth="1"/>
    <col min="12803" max="12803" width="31.1796875" style="165" customWidth="1"/>
    <col min="12804" max="12804" width="13.81640625" style="165" customWidth="1"/>
    <col min="12805" max="12805" width="7.7265625" style="165" customWidth="1"/>
    <col min="12806" max="12806" width="6.453125" style="165" customWidth="1"/>
    <col min="12807" max="12807" width="17.7265625" style="165" customWidth="1"/>
    <col min="12808" max="12808" width="10.7265625" style="165" customWidth="1"/>
    <col min="12809" max="12809" width="15.7265625" style="165" customWidth="1"/>
    <col min="12810" max="12810" width="10.7265625" style="165" customWidth="1"/>
    <col min="12811" max="12811" width="15.7265625" style="165" customWidth="1"/>
    <col min="12812" max="12812" width="10.7265625" style="165" customWidth="1"/>
    <col min="12813" max="12813" width="15.7265625" style="165" customWidth="1"/>
    <col min="12814" max="12814" width="10.7265625" style="165" customWidth="1"/>
    <col min="12815" max="12815" width="15.7265625" style="165" customWidth="1"/>
    <col min="12816" max="13056" width="8.7265625" style="165"/>
    <col min="13057" max="13057" width="15.81640625" style="165" customWidth="1"/>
    <col min="13058" max="13058" width="10.7265625" style="165" customWidth="1"/>
    <col min="13059" max="13059" width="31.1796875" style="165" customWidth="1"/>
    <col min="13060" max="13060" width="13.81640625" style="165" customWidth="1"/>
    <col min="13061" max="13061" width="7.7265625" style="165" customWidth="1"/>
    <col min="13062" max="13062" width="6.453125" style="165" customWidth="1"/>
    <col min="13063" max="13063" width="17.7265625" style="165" customWidth="1"/>
    <col min="13064" max="13064" width="10.7265625" style="165" customWidth="1"/>
    <col min="13065" max="13065" width="15.7265625" style="165" customWidth="1"/>
    <col min="13066" max="13066" width="10.7265625" style="165" customWidth="1"/>
    <col min="13067" max="13067" width="15.7265625" style="165" customWidth="1"/>
    <col min="13068" max="13068" width="10.7265625" style="165" customWidth="1"/>
    <col min="13069" max="13069" width="15.7265625" style="165" customWidth="1"/>
    <col min="13070" max="13070" width="10.7265625" style="165" customWidth="1"/>
    <col min="13071" max="13071" width="15.7265625" style="165" customWidth="1"/>
    <col min="13072" max="13312" width="8.7265625" style="165"/>
    <col min="13313" max="13313" width="15.81640625" style="165" customWidth="1"/>
    <col min="13314" max="13314" width="10.7265625" style="165" customWidth="1"/>
    <col min="13315" max="13315" width="31.1796875" style="165" customWidth="1"/>
    <col min="13316" max="13316" width="13.81640625" style="165" customWidth="1"/>
    <col min="13317" max="13317" width="7.7265625" style="165" customWidth="1"/>
    <col min="13318" max="13318" width="6.453125" style="165" customWidth="1"/>
    <col min="13319" max="13319" width="17.7265625" style="165" customWidth="1"/>
    <col min="13320" max="13320" width="10.7265625" style="165" customWidth="1"/>
    <col min="13321" max="13321" width="15.7265625" style="165" customWidth="1"/>
    <col min="13322" max="13322" width="10.7265625" style="165" customWidth="1"/>
    <col min="13323" max="13323" width="15.7265625" style="165" customWidth="1"/>
    <col min="13324" max="13324" width="10.7265625" style="165" customWidth="1"/>
    <col min="13325" max="13325" width="15.7265625" style="165" customWidth="1"/>
    <col min="13326" max="13326" width="10.7265625" style="165" customWidth="1"/>
    <col min="13327" max="13327" width="15.7265625" style="165" customWidth="1"/>
    <col min="13328" max="13568" width="8.7265625" style="165"/>
    <col min="13569" max="13569" width="15.81640625" style="165" customWidth="1"/>
    <col min="13570" max="13570" width="10.7265625" style="165" customWidth="1"/>
    <col min="13571" max="13571" width="31.1796875" style="165" customWidth="1"/>
    <col min="13572" max="13572" width="13.81640625" style="165" customWidth="1"/>
    <col min="13573" max="13573" width="7.7265625" style="165" customWidth="1"/>
    <col min="13574" max="13574" width="6.453125" style="165" customWidth="1"/>
    <col min="13575" max="13575" width="17.7265625" style="165" customWidth="1"/>
    <col min="13576" max="13576" width="10.7265625" style="165" customWidth="1"/>
    <col min="13577" max="13577" width="15.7265625" style="165" customWidth="1"/>
    <col min="13578" max="13578" width="10.7265625" style="165" customWidth="1"/>
    <col min="13579" max="13579" width="15.7265625" style="165" customWidth="1"/>
    <col min="13580" max="13580" width="10.7265625" style="165" customWidth="1"/>
    <col min="13581" max="13581" width="15.7265625" style="165" customWidth="1"/>
    <col min="13582" max="13582" width="10.7265625" style="165" customWidth="1"/>
    <col min="13583" max="13583" width="15.7265625" style="165" customWidth="1"/>
    <col min="13584" max="13824" width="8.7265625" style="165"/>
    <col min="13825" max="13825" width="15.81640625" style="165" customWidth="1"/>
    <col min="13826" max="13826" width="10.7265625" style="165" customWidth="1"/>
    <col min="13827" max="13827" width="31.1796875" style="165" customWidth="1"/>
    <col min="13828" max="13828" width="13.81640625" style="165" customWidth="1"/>
    <col min="13829" max="13829" width="7.7265625" style="165" customWidth="1"/>
    <col min="13830" max="13830" width="6.453125" style="165" customWidth="1"/>
    <col min="13831" max="13831" width="17.7265625" style="165" customWidth="1"/>
    <col min="13832" max="13832" width="10.7265625" style="165" customWidth="1"/>
    <col min="13833" max="13833" width="15.7265625" style="165" customWidth="1"/>
    <col min="13834" max="13834" width="10.7265625" style="165" customWidth="1"/>
    <col min="13835" max="13835" width="15.7265625" style="165" customWidth="1"/>
    <col min="13836" max="13836" width="10.7265625" style="165" customWidth="1"/>
    <col min="13837" max="13837" width="15.7265625" style="165" customWidth="1"/>
    <col min="13838" max="13838" width="10.7265625" style="165" customWidth="1"/>
    <col min="13839" max="13839" width="15.7265625" style="165" customWidth="1"/>
    <col min="13840" max="14080" width="8.7265625" style="165"/>
    <col min="14081" max="14081" width="15.81640625" style="165" customWidth="1"/>
    <col min="14082" max="14082" width="10.7265625" style="165" customWidth="1"/>
    <col min="14083" max="14083" width="31.1796875" style="165" customWidth="1"/>
    <col min="14084" max="14084" width="13.81640625" style="165" customWidth="1"/>
    <col min="14085" max="14085" width="7.7265625" style="165" customWidth="1"/>
    <col min="14086" max="14086" width="6.453125" style="165" customWidth="1"/>
    <col min="14087" max="14087" width="17.7265625" style="165" customWidth="1"/>
    <col min="14088" max="14088" width="10.7265625" style="165" customWidth="1"/>
    <col min="14089" max="14089" width="15.7265625" style="165" customWidth="1"/>
    <col min="14090" max="14090" width="10.7265625" style="165" customWidth="1"/>
    <col min="14091" max="14091" width="15.7265625" style="165" customWidth="1"/>
    <col min="14092" max="14092" width="10.7265625" style="165" customWidth="1"/>
    <col min="14093" max="14093" width="15.7265625" style="165" customWidth="1"/>
    <col min="14094" max="14094" width="10.7265625" style="165" customWidth="1"/>
    <col min="14095" max="14095" width="15.7265625" style="165" customWidth="1"/>
    <col min="14096" max="14336" width="8.7265625" style="165"/>
    <col min="14337" max="14337" width="15.81640625" style="165" customWidth="1"/>
    <col min="14338" max="14338" width="10.7265625" style="165" customWidth="1"/>
    <col min="14339" max="14339" width="31.1796875" style="165" customWidth="1"/>
    <col min="14340" max="14340" width="13.81640625" style="165" customWidth="1"/>
    <col min="14341" max="14341" width="7.7265625" style="165" customWidth="1"/>
    <col min="14342" max="14342" width="6.453125" style="165" customWidth="1"/>
    <col min="14343" max="14343" width="17.7265625" style="165" customWidth="1"/>
    <col min="14344" max="14344" width="10.7265625" style="165" customWidth="1"/>
    <col min="14345" max="14345" width="15.7265625" style="165" customWidth="1"/>
    <col min="14346" max="14346" width="10.7265625" style="165" customWidth="1"/>
    <col min="14347" max="14347" width="15.7265625" style="165" customWidth="1"/>
    <col min="14348" max="14348" width="10.7265625" style="165" customWidth="1"/>
    <col min="14349" max="14349" width="15.7265625" style="165" customWidth="1"/>
    <col min="14350" max="14350" width="10.7265625" style="165" customWidth="1"/>
    <col min="14351" max="14351" width="15.7265625" style="165" customWidth="1"/>
    <col min="14352" max="14592" width="8.7265625" style="165"/>
    <col min="14593" max="14593" width="15.81640625" style="165" customWidth="1"/>
    <col min="14594" max="14594" width="10.7265625" style="165" customWidth="1"/>
    <col min="14595" max="14595" width="31.1796875" style="165" customWidth="1"/>
    <col min="14596" max="14596" width="13.81640625" style="165" customWidth="1"/>
    <col min="14597" max="14597" width="7.7265625" style="165" customWidth="1"/>
    <col min="14598" max="14598" width="6.453125" style="165" customWidth="1"/>
    <col min="14599" max="14599" width="17.7265625" style="165" customWidth="1"/>
    <col min="14600" max="14600" width="10.7265625" style="165" customWidth="1"/>
    <col min="14601" max="14601" width="15.7265625" style="165" customWidth="1"/>
    <col min="14602" max="14602" width="10.7265625" style="165" customWidth="1"/>
    <col min="14603" max="14603" width="15.7265625" style="165" customWidth="1"/>
    <col min="14604" max="14604" width="10.7265625" style="165" customWidth="1"/>
    <col min="14605" max="14605" width="15.7265625" style="165" customWidth="1"/>
    <col min="14606" max="14606" width="10.7265625" style="165" customWidth="1"/>
    <col min="14607" max="14607" width="15.7265625" style="165" customWidth="1"/>
    <col min="14608" max="14848" width="8.7265625" style="165"/>
    <col min="14849" max="14849" width="15.81640625" style="165" customWidth="1"/>
    <col min="14850" max="14850" width="10.7265625" style="165" customWidth="1"/>
    <col min="14851" max="14851" width="31.1796875" style="165" customWidth="1"/>
    <col min="14852" max="14852" width="13.81640625" style="165" customWidth="1"/>
    <col min="14853" max="14853" width="7.7265625" style="165" customWidth="1"/>
    <col min="14854" max="14854" width="6.453125" style="165" customWidth="1"/>
    <col min="14855" max="14855" width="17.7265625" style="165" customWidth="1"/>
    <col min="14856" max="14856" width="10.7265625" style="165" customWidth="1"/>
    <col min="14857" max="14857" width="15.7265625" style="165" customWidth="1"/>
    <col min="14858" max="14858" width="10.7265625" style="165" customWidth="1"/>
    <col min="14859" max="14859" width="15.7265625" style="165" customWidth="1"/>
    <col min="14860" max="14860" width="10.7265625" style="165" customWidth="1"/>
    <col min="14861" max="14861" width="15.7265625" style="165" customWidth="1"/>
    <col min="14862" max="14862" width="10.7265625" style="165" customWidth="1"/>
    <col min="14863" max="14863" width="15.7265625" style="165" customWidth="1"/>
    <col min="14864" max="15104" width="8.7265625" style="165"/>
    <col min="15105" max="15105" width="15.81640625" style="165" customWidth="1"/>
    <col min="15106" max="15106" width="10.7265625" style="165" customWidth="1"/>
    <col min="15107" max="15107" width="31.1796875" style="165" customWidth="1"/>
    <col min="15108" max="15108" width="13.81640625" style="165" customWidth="1"/>
    <col min="15109" max="15109" width="7.7265625" style="165" customWidth="1"/>
    <col min="15110" max="15110" width="6.453125" style="165" customWidth="1"/>
    <col min="15111" max="15111" width="17.7265625" style="165" customWidth="1"/>
    <col min="15112" max="15112" width="10.7265625" style="165" customWidth="1"/>
    <col min="15113" max="15113" width="15.7265625" style="165" customWidth="1"/>
    <col min="15114" max="15114" width="10.7265625" style="165" customWidth="1"/>
    <col min="15115" max="15115" width="15.7265625" style="165" customWidth="1"/>
    <col min="15116" max="15116" width="10.7265625" style="165" customWidth="1"/>
    <col min="15117" max="15117" width="15.7265625" style="165" customWidth="1"/>
    <col min="15118" max="15118" width="10.7265625" style="165" customWidth="1"/>
    <col min="15119" max="15119" width="15.7265625" style="165" customWidth="1"/>
    <col min="15120" max="15360" width="8.7265625" style="165"/>
    <col min="15361" max="15361" width="15.81640625" style="165" customWidth="1"/>
    <col min="15362" max="15362" width="10.7265625" style="165" customWidth="1"/>
    <col min="15363" max="15363" width="31.1796875" style="165" customWidth="1"/>
    <col min="15364" max="15364" width="13.81640625" style="165" customWidth="1"/>
    <col min="15365" max="15365" width="7.7265625" style="165" customWidth="1"/>
    <col min="15366" max="15366" width="6.453125" style="165" customWidth="1"/>
    <col min="15367" max="15367" width="17.7265625" style="165" customWidth="1"/>
    <col min="15368" max="15368" width="10.7265625" style="165" customWidth="1"/>
    <col min="15369" max="15369" width="15.7265625" style="165" customWidth="1"/>
    <col min="15370" max="15370" width="10.7265625" style="165" customWidth="1"/>
    <col min="15371" max="15371" width="15.7265625" style="165" customWidth="1"/>
    <col min="15372" max="15372" width="10.7265625" style="165" customWidth="1"/>
    <col min="15373" max="15373" width="15.7265625" style="165" customWidth="1"/>
    <col min="15374" max="15374" width="10.7265625" style="165" customWidth="1"/>
    <col min="15375" max="15375" width="15.7265625" style="165" customWidth="1"/>
    <col min="15376" max="15616" width="8.7265625" style="165"/>
    <col min="15617" max="15617" width="15.81640625" style="165" customWidth="1"/>
    <col min="15618" max="15618" width="10.7265625" style="165" customWidth="1"/>
    <col min="15619" max="15619" width="31.1796875" style="165" customWidth="1"/>
    <col min="15620" max="15620" width="13.81640625" style="165" customWidth="1"/>
    <col min="15621" max="15621" width="7.7265625" style="165" customWidth="1"/>
    <col min="15622" max="15622" width="6.453125" style="165" customWidth="1"/>
    <col min="15623" max="15623" width="17.7265625" style="165" customWidth="1"/>
    <col min="15624" max="15624" width="10.7265625" style="165" customWidth="1"/>
    <col min="15625" max="15625" width="15.7265625" style="165" customWidth="1"/>
    <col min="15626" max="15626" width="10.7265625" style="165" customWidth="1"/>
    <col min="15627" max="15627" width="15.7265625" style="165" customWidth="1"/>
    <col min="15628" max="15628" width="10.7265625" style="165" customWidth="1"/>
    <col min="15629" max="15629" width="15.7265625" style="165" customWidth="1"/>
    <col min="15630" max="15630" width="10.7265625" style="165" customWidth="1"/>
    <col min="15631" max="15631" width="15.7265625" style="165" customWidth="1"/>
    <col min="15632" max="15872" width="8.7265625" style="165"/>
    <col min="15873" max="15873" width="15.81640625" style="165" customWidth="1"/>
    <col min="15874" max="15874" width="10.7265625" style="165" customWidth="1"/>
    <col min="15875" max="15875" width="31.1796875" style="165" customWidth="1"/>
    <col min="15876" max="15876" width="13.81640625" style="165" customWidth="1"/>
    <col min="15877" max="15877" width="7.7265625" style="165" customWidth="1"/>
    <col min="15878" max="15878" width="6.453125" style="165" customWidth="1"/>
    <col min="15879" max="15879" width="17.7265625" style="165" customWidth="1"/>
    <col min="15880" max="15880" width="10.7265625" style="165" customWidth="1"/>
    <col min="15881" max="15881" width="15.7265625" style="165" customWidth="1"/>
    <col min="15882" max="15882" width="10.7265625" style="165" customWidth="1"/>
    <col min="15883" max="15883" width="15.7265625" style="165" customWidth="1"/>
    <col min="15884" max="15884" width="10.7265625" style="165" customWidth="1"/>
    <col min="15885" max="15885" width="15.7265625" style="165" customWidth="1"/>
    <col min="15886" max="15886" width="10.7265625" style="165" customWidth="1"/>
    <col min="15887" max="15887" width="15.7265625" style="165" customWidth="1"/>
    <col min="15888" max="16128" width="8.7265625" style="165"/>
    <col min="16129" max="16129" width="15.81640625" style="165" customWidth="1"/>
    <col min="16130" max="16130" width="10.7265625" style="165" customWidth="1"/>
    <col min="16131" max="16131" width="31.1796875" style="165" customWidth="1"/>
    <col min="16132" max="16132" width="13.81640625" style="165" customWidth="1"/>
    <col min="16133" max="16133" width="7.7265625" style="165" customWidth="1"/>
    <col min="16134" max="16134" width="6.453125" style="165" customWidth="1"/>
    <col min="16135" max="16135" width="17.7265625" style="165" customWidth="1"/>
    <col min="16136" max="16136" width="10.7265625" style="165" customWidth="1"/>
    <col min="16137" max="16137" width="15.7265625" style="165" customWidth="1"/>
    <col min="16138" max="16138" width="10.7265625" style="165" customWidth="1"/>
    <col min="16139" max="16139" width="15.7265625" style="165" customWidth="1"/>
    <col min="16140" max="16140" width="10.7265625" style="165" customWidth="1"/>
    <col min="16141" max="16141" width="15.7265625" style="165" customWidth="1"/>
    <col min="16142" max="16142" width="10.7265625" style="165" customWidth="1"/>
    <col min="16143" max="16143" width="15.7265625" style="165" customWidth="1"/>
    <col min="16144" max="16384" width="8.7265625" style="165"/>
  </cols>
  <sheetData>
    <row r="1" spans="2:16">
      <c r="B1" s="163" t="s">
        <v>106</v>
      </c>
    </row>
    <row r="2" spans="2:16">
      <c r="B2" s="1556" t="s">
        <v>0</v>
      </c>
      <c r="C2" s="1556"/>
      <c r="D2" s="1556"/>
      <c r="E2" s="1556"/>
      <c r="F2" s="1556"/>
      <c r="G2" s="1556"/>
      <c r="H2" s="1556"/>
      <c r="I2" s="1556"/>
      <c r="J2" s="1556"/>
      <c r="K2" s="1556"/>
      <c r="L2" s="1556"/>
      <c r="M2" s="1556"/>
      <c r="N2" s="1556"/>
      <c r="O2" s="1556"/>
      <c r="P2" s="1556"/>
    </row>
    <row r="3" spans="2:16">
      <c r="B3" s="1557" t="s">
        <v>1</v>
      </c>
      <c r="C3" s="1557"/>
      <c r="D3" s="1557"/>
      <c r="E3" s="1557"/>
      <c r="F3" s="1557"/>
      <c r="G3" s="1557"/>
      <c r="H3" s="1557"/>
      <c r="I3" s="1557"/>
      <c r="J3" s="1557"/>
      <c r="K3" s="1557"/>
      <c r="L3" s="1557"/>
      <c r="M3" s="1557"/>
      <c r="N3" s="1557"/>
      <c r="O3" s="1557"/>
      <c r="P3" s="1557"/>
    </row>
    <row r="4" spans="2:16">
      <c r="D4" s="166"/>
      <c r="E4" s="167"/>
      <c r="F4" s="168"/>
      <c r="G4" s="169"/>
    </row>
    <row r="5" spans="2:16">
      <c r="B5" s="170" t="s">
        <v>376</v>
      </c>
      <c r="C5" s="170"/>
      <c r="D5" s="166"/>
      <c r="E5" s="167"/>
      <c r="F5" s="168"/>
    </row>
    <row r="6" spans="2:16">
      <c r="B6" s="171" t="s">
        <v>109</v>
      </c>
      <c r="C6" s="172"/>
      <c r="D6" s="173"/>
      <c r="E6" s="174"/>
      <c r="F6" s="175"/>
      <c r="G6" s="176" t="s">
        <v>110</v>
      </c>
      <c r="H6" s="177"/>
      <c r="I6" s="177"/>
      <c r="J6" s="177"/>
      <c r="K6" s="178"/>
      <c r="L6" s="179" t="s">
        <v>377</v>
      </c>
      <c r="M6" s="179"/>
      <c r="N6" s="179"/>
      <c r="O6" s="180"/>
    </row>
    <row r="7" spans="2:16">
      <c r="B7" s="181" t="s">
        <v>540</v>
      </c>
      <c r="C7" s="170"/>
      <c r="D7" s="182"/>
      <c r="E7" s="183"/>
      <c r="F7" s="184"/>
      <c r="G7" s="185" t="s">
        <v>113</v>
      </c>
      <c r="H7" s="185" t="s">
        <v>8</v>
      </c>
      <c r="I7" s="186"/>
      <c r="J7" s="176" t="s">
        <v>114</v>
      </c>
      <c r="K7" s="178"/>
      <c r="L7" s="187" t="s">
        <v>205</v>
      </c>
      <c r="M7" s="187"/>
      <c r="N7" s="187"/>
      <c r="O7" s="186"/>
    </row>
    <row r="8" spans="2:16">
      <c r="B8" s="188"/>
      <c r="C8" s="171"/>
      <c r="D8" s="189"/>
      <c r="E8" s="190"/>
      <c r="F8" s="191"/>
      <c r="G8" s="171"/>
      <c r="H8" s="1558" t="s">
        <v>116</v>
      </c>
      <c r="I8" s="1559"/>
      <c r="J8" s="1559"/>
      <c r="K8" s="1559"/>
      <c r="L8" s="1559"/>
      <c r="M8" s="1559"/>
      <c r="N8" s="1559"/>
      <c r="O8" s="1560"/>
    </row>
    <row r="9" spans="2:16">
      <c r="B9" s="192" t="s">
        <v>10</v>
      </c>
      <c r="C9" s="193" t="s">
        <v>11</v>
      </c>
      <c r="D9" s="194" t="s">
        <v>117</v>
      </c>
      <c r="E9" s="1561" t="s">
        <v>13</v>
      </c>
      <c r="F9" s="1562"/>
      <c r="G9" s="193" t="s">
        <v>14</v>
      </c>
      <c r="H9" s="1558" t="s">
        <v>118</v>
      </c>
      <c r="I9" s="1560"/>
      <c r="J9" s="1558" t="s">
        <v>119</v>
      </c>
      <c r="K9" s="1560"/>
      <c r="L9" s="1558" t="s">
        <v>120</v>
      </c>
      <c r="M9" s="1560"/>
      <c r="N9" s="1558" t="s">
        <v>121</v>
      </c>
      <c r="O9" s="1560"/>
    </row>
    <row r="10" spans="2:16">
      <c r="B10" s="195"/>
      <c r="C10" s="185"/>
      <c r="D10" s="196"/>
      <c r="E10" s="197"/>
      <c r="F10" s="198"/>
      <c r="G10" s="185"/>
      <c r="H10" s="199" t="s">
        <v>22</v>
      </c>
      <c r="I10" s="200" t="s">
        <v>21</v>
      </c>
      <c r="J10" s="200" t="s">
        <v>22</v>
      </c>
      <c r="K10" s="200" t="s">
        <v>122</v>
      </c>
      <c r="L10" s="199" t="s">
        <v>22</v>
      </c>
      <c r="M10" s="201" t="s">
        <v>122</v>
      </c>
      <c r="N10" s="199" t="s">
        <v>22</v>
      </c>
      <c r="O10" s="199" t="s">
        <v>21</v>
      </c>
    </row>
    <row r="11" spans="2:16" s="210" customFormat="1" ht="15" customHeight="1">
      <c r="B11" s="202" t="s">
        <v>186</v>
      </c>
      <c r="C11" s="203" t="s">
        <v>541</v>
      </c>
      <c r="D11" s="204">
        <v>120</v>
      </c>
      <c r="E11" s="205">
        <f>+H11+J11+L11+N11</f>
        <v>2</v>
      </c>
      <c r="F11" s="206" t="s">
        <v>542</v>
      </c>
      <c r="G11" s="207">
        <f>I11+K11+M11+O11</f>
        <v>240</v>
      </c>
      <c r="H11" s="208">
        <v>1</v>
      </c>
      <c r="I11" s="209">
        <f>H11*D11</f>
        <v>120</v>
      </c>
      <c r="J11" s="208"/>
      <c r="K11" s="209">
        <f>J11*D11</f>
        <v>0</v>
      </c>
      <c r="L11" s="208"/>
      <c r="M11" s="209">
        <f>L11*D11</f>
        <v>0</v>
      </c>
      <c r="N11" s="208">
        <v>1</v>
      </c>
      <c r="O11" s="209">
        <f>N11*D11</f>
        <v>120</v>
      </c>
    </row>
    <row r="12" spans="2:16" s="210" customFormat="1" ht="15" customHeight="1">
      <c r="B12" s="202" t="s">
        <v>543</v>
      </c>
      <c r="C12" s="203" t="s">
        <v>544</v>
      </c>
      <c r="D12" s="204">
        <v>60</v>
      </c>
      <c r="E12" s="205">
        <f>+H12+J12+L12+N12</f>
        <v>3</v>
      </c>
      <c r="F12" s="206" t="s">
        <v>542</v>
      </c>
      <c r="G12" s="207">
        <f t="shared" ref="G12:G40" si="0">I12+K12+M12+O12</f>
        <v>180</v>
      </c>
      <c r="H12" s="208">
        <v>1</v>
      </c>
      <c r="I12" s="209">
        <f t="shared" ref="I12:I40" si="1">H12*D12</f>
        <v>60</v>
      </c>
      <c r="J12" s="208"/>
      <c r="K12" s="209">
        <f t="shared" ref="K12:K40" si="2">J12*D12</f>
        <v>0</v>
      </c>
      <c r="L12" s="208">
        <v>2</v>
      </c>
      <c r="M12" s="209">
        <f t="shared" ref="M12:M40" si="3">L12*D12</f>
        <v>120</v>
      </c>
      <c r="N12" s="208"/>
      <c r="O12" s="209">
        <f t="shared" ref="O12:O40" si="4">N12*D12</f>
        <v>0</v>
      </c>
    </row>
    <row r="13" spans="2:16" s="210" customFormat="1" ht="15" customHeight="1">
      <c r="B13" s="202" t="s">
        <v>545</v>
      </c>
      <c r="C13" s="203" t="s">
        <v>546</v>
      </c>
      <c r="D13" s="204">
        <v>144</v>
      </c>
      <c r="E13" s="205">
        <f t="shared" ref="E13:E33" si="5">+H13+J13+L13+N13</f>
        <v>3</v>
      </c>
      <c r="F13" s="206" t="s">
        <v>542</v>
      </c>
      <c r="G13" s="207">
        <f t="shared" si="0"/>
        <v>432</v>
      </c>
      <c r="H13" s="208">
        <v>1</v>
      </c>
      <c r="I13" s="209">
        <f t="shared" si="1"/>
        <v>144</v>
      </c>
      <c r="J13" s="208"/>
      <c r="K13" s="209">
        <f t="shared" si="2"/>
        <v>0</v>
      </c>
      <c r="L13" s="208">
        <v>2</v>
      </c>
      <c r="M13" s="209">
        <f t="shared" si="3"/>
        <v>288</v>
      </c>
      <c r="N13" s="208"/>
      <c r="O13" s="209">
        <f t="shared" si="4"/>
        <v>0</v>
      </c>
    </row>
    <row r="14" spans="2:16" s="210" customFormat="1" ht="15" customHeight="1">
      <c r="B14" s="202" t="s">
        <v>547</v>
      </c>
      <c r="C14" s="203" t="s">
        <v>548</v>
      </c>
      <c r="D14" s="211">
        <v>120</v>
      </c>
      <c r="E14" s="205">
        <f t="shared" si="5"/>
        <v>3</v>
      </c>
      <c r="F14" s="206" t="s">
        <v>542</v>
      </c>
      <c r="G14" s="207">
        <f t="shared" si="0"/>
        <v>360</v>
      </c>
      <c r="H14" s="208">
        <v>1</v>
      </c>
      <c r="I14" s="209">
        <f t="shared" si="1"/>
        <v>120</v>
      </c>
      <c r="J14" s="208"/>
      <c r="K14" s="209">
        <f t="shared" si="2"/>
        <v>0</v>
      </c>
      <c r="L14" s="208">
        <v>2</v>
      </c>
      <c r="M14" s="209">
        <f t="shared" si="3"/>
        <v>240</v>
      </c>
      <c r="N14" s="208"/>
      <c r="O14" s="209">
        <f t="shared" si="4"/>
        <v>0</v>
      </c>
    </row>
    <row r="15" spans="2:16" s="210" customFormat="1" ht="15" customHeight="1">
      <c r="B15" s="202" t="s">
        <v>549</v>
      </c>
      <c r="C15" s="203" t="s">
        <v>550</v>
      </c>
      <c r="D15" s="211">
        <v>80</v>
      </c>
      <c r="E15" s="205">
        <f t="shared" si="5"/>
        <v>4</v>
      </c>
      <c r="F15" s="206" t="s">
        <v>30</v>
      </c>
      <c r="G15" s="207">
        <f t="shared" si="0"/>
        <v>320</v>
      </c>
      <c r="H15" s="208">
        <v>4</v>
      </c>
      <c r="I15" s="209">
        <f t="shared" si="1"/>
        <v>320</v>
      </c>
      <c r="J15" s="208"/>
      <c r="K15" s="209">
        <f t="shared" si="2"/>
        <v>0</v>
      </c>
      <c r="L15" s="208"/>
      <c r="M15" s="209">
        <f t="shared" si="3"/>
        <v>0</v>
      </c>
      <c r="N15" s="208"/>
      <c r="O15" s="209">
        <f t="shared" si="4"/>
        <v>0</v>
      </c>
    </row>
    <row r="16" spans="2:16" s="210" customFormat="1" ht="15" customHeight="1">
      <c r="B16" s="202" t="s">
        <v>551</v>
      </c>
      <c r="C16" s="203" t="s">
        <v>552</v>
      </c>
      <c r="D16" s="204">
        <v>50</v>
      </c>
      <c r="E16" s="205">
        <f t="shared" si="5"/>
        <v>2</v>
      </c>
      <c r="F16" s="206" t="s">
        <v>553</v>
      </c>
      <c r="G16" s="207">
        <f t="shared" si="0"/>
        <v>100</v>
      </c>
      <c r="H16" s="208">
        <v>1</v>
      </c>
      <c r="I16" s="209">
        <f t="shared" si="1"/>
        <v>50</v>
      </c>
      <c r="J16" s="208"/>
      <c r="K16" s="209">
        <f t="shared" si="2"/>
        <v>0</v>
      </c>
      <c r="L16" s="208">
        <v>1</v>
      </c>
      <c r="M16" s="209">
        <f t="shared" si="3"/>
        <v>50</v>
      </c>
      <c r="N16" s="208"/>
      <c r="O16" s="209">
        <f t="shared" si="4"/>
        <v>0</v>
      </c>
    </row>
    <row r="17" spans="2:15" s="210" customFormat="1" ht="15" customHeight="1">
      <c r="B17" s="202" t="s">
        <v>554</v>
      </c>
      <c r="C17" s="203" t="s">
        <v>555</v>
      </c>
      <c r="D17" s="204">
        <v>80</v>
      </c>
      <c r="E17" s="205">
        <f t="shared" si="5"/>
        <v>8</v>
      </c>
      <c r="F17" s="206" t="s">
        <v>30</v>
      </c>
      <c r="G17" s="207">
        <f t="shared" si="0"/>
        <v>640</v>
      </c>
      <c r="H17" s="208">
        <v>4</v>
      </c>
      <c r="I17" s="209">
        <f t="shared" si="1"/>
        <v>320</v>
      </c>
      <c r="J17" s="208"/>
      <c r="K17" s="209">
        <f t="shared" si="2"/>
        <v>0</v>
      </c>
      <c r="L17" s="208">
        <v>4</v>
      </c>
      <c r="M17" s="209">
        <f t="shared" si="3"/>
        <v>320</v>
      </c>
      <c r="N17" s="208"/>
      <c r="O17" s="209">
        <f t="shared" si="4"/>
        <v>0</v>
      </c>
    </row>
    <row r="18" spans="2:15" s="210" customFormat="1" ht="15" customHeight="1">
      <c r="B18" s="202" t="s">
        <v>556</v>
      </c>
      <c r="C18" s="203" t="s">
        <v>227</v>
      </c>
      <c r="D18" s="204">
        <v>50</v>
      </c>
      <c r="E18" s="205">
        <f t="shared" si="5"/>
        <v>12</v>
      </c>
      <c r="F18" s="206" t="s">
        <v>30</v>
      </c>
      <c r="G18" s="207">
        <f t="shared" si="0"/>
        <v>600</v>
      </c>
      <c r="H18" s="208">
        <v>3</v>
      </c>
      <c r="I18" s="209">
        <f t="shared" si="1"/>
        <v>150</v>
      </c>
      <c r="J18" s="208">
        <v>3</v>
      </c>
      <c r="K18" s="209">
        <f t="shared" si="2"/>
        <v>150</v>
      </c>
      <c r="L18" s="208">
        <v>3</v>
      </c>
      <c r="M18" s="209">
        <f t="shared" si="3"/>
        <v>150</v>
      </c>
      <c r="N18" s="208">
        <v>3</v>
      </c>
      <c r="O18" s="209">
        <f t="shared" si="4"/>
        <v>150</v>
      </c>
    </row>
    <row r="19" spans="2:15" s="210" customFormat="1" ht="15" customHeight="1">
      <c r="B19" s="202" t="s">
        <v>557</v>
      </c>
      <c r="C19" s="203" t="s">
        <v>558</v>
      </c>
      <c r="D19" s="204">
        <v>50</v>
      </c>
      <c r="E19" s="205">
        <f t="shared" si="5"/>
        <v>1</v>
      </c>
      <c r="F19" s="206" t="s">
        <v>51</v>
      </c>
      <c r="G19" s="207">
        <f t="shared" si="0"/>
        <v>50</v>
      </c>
      <c r="H19" s="208">
        <v>1</v>
      </c>
      <c r="I19" s="209">
        <f t="shared" si="1"/>
        <v>50</v>
      </c>
      <c r="J19" s="208"/>
      <c r="K19" s="209">
        <f t="shared" si="2"/>
        <v>0</v>
      </c>
      <c r="L19" s="208"/>
      <c r="M19" s="209">
        <f t="shared" si="3"/>
        <v>0</v>
      </c>
      <c r="N19" s="208"/>
      <c r="O19" s="209">
        <f t="shared" si="4"/>
        <v>0</v>
      </c>
    </row>
    <row r="20" spans="2:15" s="210" customFormat="1" ht="15" customHeight="1">
      <c r="B20" s="202" t="s">
        <v>559</v>
      </c>
      <c r="C20" s="203" t="s">
        <v>560</v>
      </c>
      <c r="D20" s="204">
        <v>36.5</v>
      </c>
      <c r="E20" s="205">
        <f t="shared" si="5"/>
        <v>4</v>
      </c>
      <c r="F20" s="206" t="s">
        <v>51</v>
      </c>
      <c r="G20" s="207">
        <f t="shared" si="0"/>
        <v>146</v>
      </c>
      <c r="H20" s="208">
        <v>2</v>
      </c>
      <c r="I20" s="209">
        <f t="shared" si="1"/>
        <v>73</v>
      </c>
      <c r="J20" s="208"/>
      <c r="K20" s="209">
        <f t="shared" si="2"/>
        <v>0</v>
      </c>
      <c r="L20" s="208">
        <v>2</v>
      </c>
      <c r="M20" s="209">
        <f t="shared" si="3"/>
        <v>73</v>
      </c>
      <c r="N20" s="208"/>
      <c r="O20" s="209">
        <f t="shared" si="4"/>
        <v>0</v>
      </c>
    </row>
    <row r="21" spans="2:15" s="210" customFormat="1" ht="15" customHeight="1">
      <c r="B21" s="202" t="s">
        <v>561</v>
      </c>
      <c r="C21" s="203" t="s">
        <v>562</v>
      </c>
      <c r="D21" s="204">
        <v>22.5</v>
      </c>
      <c r="E21" s="205">
        <f t="shared" si="5"/>
        <v>5</v>
      </c>
      <c r="F21" s="206" t="s">
        <v>51</v>
      </c>
      <c r="G21" s="207">
        <f t="shared" si="0"/>
        <v>112.5</v>
      </c>
      <c r="H21" s="208">
        <v>3</v>
      </c>
      <c r="I21" s="209">
        <f t="shared" si="1"/>
        <v>67.5</v>
      </c>
      <c r="J21" s="208"/>
      <c r="K21" s="209">
        <f t="shared" si="2"/>
        <v>0</v>
      </c>
      <c r="L21" s="208">
        <v>2</v>
      </c>
      <c r="M21" s="209">
        <f t="shared" si="3"/>
        <v>45</v>
      </c>
      <c r="N21" s="208"/>
      <c r="O21" s="209">
        <f t="shared" si="4"/>
        <v>0</v>
      </c>
    </row>
    <row r="22" spans="2:15" s="210" customFormat="1" ht="15" customHeight="1">
      <c r="B22" s="202" t="s">
        <v>563</v>
      </c>
      <c r="C22" s="203" t="s">
        <v>564</v>
      </c>
      <c r="D22" s="204">
        <v>120</v>
      </c>
      <c r="E22" s="205">
        <f t="shared" si="5"/>
        <v>1</v>
      </c>
      <c r="F22" s="206" t="s">
        <v>542</v>
      </c>
      <c r="G22" s="207">
        <f t="shared" si="0"/>
        <v>120</v>
      </c>
      <c r="H22" s="208">
        <v>1</v>
      </c>
      <c r="I22" s="209">
        <f t="shared" si="1"/>
        <v>120</v>
      </c>
      <c r="J22" s="208"/>
      <c r="K22" s="209">
        <f t="shared" si="2"/>
        <v>0</v>
      </c>
      <c r="L22" s="208"/>
      <c r="M22" s="209">
        <f t="shared" si="3"/>
        <v>0</v>
      </c>
      <c r="N22" s="208"/>
      <c r="O22" s="209">
        <f t="shared" si="4"/>
        <v>0</v>
      </c>
    </row>
    <row r="23" spans="2:15" s="210" customFormat="1" ht="15" customHeight="1">
      <c r="B23" s="202" t="s">
        <v>565</v>
      </c>
      <c r="C23" s="203" t="s">
        <v>566</v>
      </c>
      <c r="D23" s="204">
        <v>60</v>
      </c>
      <c r="E23" s="205">
        <f t="shared" si="5"/>
        <v>1</v>
      </c>
      <c r="F23" s="206" t="s">
        <v>542</v>
      </c>
      <c r="G23" s="207">
        <f t="shared" si="0"/>
        <v>60</v>
      </c>
      <c r="H23" s="208">
        <v>1</v>
      </c>
      <c r="I23" s="209">
        <f t="shared" si="1"/>
        <v>60</v>
      </c>
      <c r="J23" s="208"/>
      <c r="K23" s="209">
        <f t="shared" si="2"/>
        <v>0</v>
      </c>
      <c r="L23" s="208"/>
      <c r="M23" s="209">
        <f t="shared" si="3"/>
        <v>0</v>
      </c>
      <c r="N23" s="208"/>
      <c r="O23" s="209">
        <f t="shared" si="4"/>
        <v>0</v>
      </c>
    </row>
    <row r="24" spans="2:15" s="210" customFormat="1" ht="15" customHeight="1">
      <c r="B24" s="202" t="s">
        <v>567</v>
      </c>
      <c r="C24" s="212" t="s">
        <v>568</v>
      </c>
      <c r="D24" s="204">
        <v>50</v>
      </c>
      <c r="E24" s="205">
        <f t="shared" si="5"/>
        <v>15</v>
      </c>
      <c r="F24" s="206" t="s">
        <v>30</v>
      </c>
      <c r="G24" s="207">
        <f t="shared" si="0"/>
        <v>750</v>
      </c>
      <c r="H24" s="208">
        <v>5</v>
      </c>
      <c r="I24" s="209">
        <f t="shared" si="1"/>
        <v>250</v>
      </c>
      <c r="J24" s="208"/>
      <c r="K24" s="209">
        <f t="shared" si="2"/>
        <v>0</v>
      </c>
      <c r="L24" s="208"/>
      <c r="M24" s="209">
        <f t="shared" si="3"/>
        <v>0</v>
      </c>
      <c r="N24" s="208">
        <v>10</v>
      </c>
      <c r="O24" s="209">
        <f t="shared" si="4"/>
        <v>500</v>
      </c>
    </row>
    <row r="25" spans="2:15" s="210" customFormat="1" ht="15" customHeight="1">
      <c r="B25" s="202" t="s">
        <v>569</v>
      </c>
      <c r="C25" s="203" t="s">
        <v>570</v>
      </c>
      <c r="D25" s="204">
        <v>60</v>
      </c>
      <c r="E25" s="205">
        <f t="shared" si="5"/>
        <v>6</v>
      </c>
      <c r="F25" s="206" t="s">
        <v>30</v>
      </c>
      <c r="G25" s="207">
        <f t="shared" si="0"/>
        <v>360</v>
      </c>
      <c r="H25" s="208">
        <v>6</v>
      </c>
      <c r="I25" s="209">
        <f t="shared" si="1"/>
        <v>360</v>
      </c>
      <c r="J25" s="208"/>
      <c r="K25" s="209">
        <f t="shared" si="2"/>
        <v>0</v>
      </c>
      <c r="L25" s="208"/>
      <c r="M25" s="209">
        <f t="shared" si="3"/>
        <v>0</v>
      </c>
      <c r="N25" s="208"/>
      <c r="O25" s="209">
        <f t="shared" si="4"/>
        <v>0</v>
      </c>
    </row>
    <row r="26" spans="2:15" s="210" customFormat="1" ht="15" customHeight="1">
      <c r="B26" s="202" t="s">
        <v>571</v>
      </c>
      <c r="C26" s="203" t="s">
        <v>572</v>
      </c>
      <c r="D26" s="204">
        <v>11.96</v>
      </c>
      <c r="E26" s="205">
        <f t="shared" si="5"/>
        <v>5</v>
      </c>
      <c r="F26" s="206" t="s">
        <v>191</v>
      </c>
      <c r="G26" s="207">
        <f t="shared" si="0"/>
        <v>59.800000000000004</v>
      </c>
      <c r="H26" s="208">
        <v>5</v>
      </c>
      <c r="I26" s="209">
        <f t="shared" si="1"/>
        <v>59.800000000000004</v>
      </c>
      <c r="J26" s="208"/>
      <c r="K26" s="209">
        <f t="shared" si="2"/>
        <v>0</v>
      </c>
      <c r="L26" s="208"/>
      <c r="M26" s="209">
        <f t="shared" si="3"/>
        <v>0</v>
      </c>
      <c r="N26" s="208"/>
      <c r="O26" s="209">
        <f t="shared" si="4"/>
        <v>0</v>
      </c>
    </row>
    <row r="27" spans="2:15" s="210" customFormat="1" ht="15" customHeight="1">
      <c r="B27" s="202" t="s">
        <v>573</v>
      </c>
      <c r="C27" s="203" t="s">
        <v>574</v>
      </c>
      <c r="D27" s="204">
        <v>15</v>
      </c>
      <c r="E27" s="205">
        <f t="shared" si="5"/>
        <v>5</v>
      </c>
      <c r="F27" s="206" t="s">
        <v>191</v>
      </c>
      <c r="G27" s="207">
        <f t="shared" si="0"/>
        <v>75</v>
      </c>
      <c r="H27" s="208">
        <v>5</v>
      </c>
      <c r="I27" s="209">
        <f t="shared" si="1"/>
        <v>75</v>
      </c>
      <c r="J27" s="208"/>
      <c r="K27" s="209">
        <f t="shared" si="2"/>
        <v>0</v>
      </c>
      <c r="L27" s="208"/>
      <c r="M27" s="209">
        <f t="shared" si="3"/>
        <v>0</v>
      </c>
      <c r="N27" s="208"/>
      <c r="O27" s="209">
        <f t="shared" si="4"/>
        <v>0</v>
      </c>
    </row>
    <row r="28" spans="2:15" s="210" customFormat="1" ht="15" customHeight="1">
      <c r="B28" s="202" t="s">
        <v>575</v>
      </c>
      <c r="C28" s="203" t="s">
        <v>576</v>
      </c>
      <c r="D28" s="204">
        <v>10.5</v>
      </c>
      <c r="E28" s="205">
        <f t="shared" si="5"/>
        <v>5</v>
      </c>
      <c r="F28" s="206" t="s">
        <v>191</v>
      </c>
      <c r="G28" s="207">
        <f t="shared" si="0"/>
        <v>52.5</v>
      </c>
      <c r="H28" s="208">
        <v>5</v>
      </c>
      <c r="I28" s="209">
        <f t="shared" si="1"/>
        <v>52.5</v>
      </c>
      <c r="J28" s="208"/>
      <c r="K28" s="209">
        <f t="shared" si="2"/>
        <v>0</v>
      </c>
      <c r="L28" s="208"/>
      <c r="M28" s="209">
        <f t="shared" si="3"/>
        <v>0</v>
      </c>
      <c r="N28" s="208"/>
      <c r="O28" s="209">
        <f t="shared" si="4"/>
        <v>0</v>
      </c>
    </row>
    <row r="29" spans="2:15" s="210" customFormat="1" ht="15" customHeight="1">
      <c r="B29" s="202" t="s">
        <v>577</v>
      </c>
      <c r="C29" s="203" t="s">
        <v>578</v>
      </c>
      <c r="D29" s="204">
        <v>53.5</v>
      </c>
      <c r="E29" s="205">
        <f t="shared" si="5"/>
        <v>4</v>
      </c>
      <c r="F29" s="206" t="s">
        <v>51</v>
      </c>
      <c r="G29" s="207">
        <f t="shared" si="0"/>
        <v>214</v>
      </c>
      <c r="H29" s="208">
        <v>2</v>
      </c>
      <c r="I29" s="209">
        <f t="shared" si="1"/>
        <v>107</v>
      </c>
      <c r="J29" s="208"/>
      <c r="K29" s="209">
        <f t="shared" si="2"/>
        <v>0</v>
      </c>
      <c r="L29" s="208">
        <v>2</v>
      </c>
      <c r="M29" s="209">
        <f t="shared" si="3"/>
        <v>107</v>
      </c>
      <c r="N29" s="208"/>
      <c r="O29" s="209">
        <f t="shared" si="4"/>
        <v>0</v>
      </c>
    </row>
    <row r="30" spans="2:15" s="210" customFormat="1" ht="15" customHeight="1">
      <c r="B30" s="202" t="s">
        <v>579</v>
      </c>
      <c r="C30" s="203" t="s">
        <v>580</v>
      </c>
      <c r="D30" s="204">
        <v>82</v>
      </c>
      <c r="E30" s="205">
        <f t="shared" si="5"/>
        <v>3</v>
      </c>
      <c r="F30" s="206" t="s">
        <v>57</v>
      </c>
      <c r="G30" s="207">
        <f t="shared" si="0"/>
        <v>246</v>
      </c>
      <c r="H30" s="208">
        <v>1</v>
      </c>
      <c r="I30" s="209">
        <f t="shared" si="1"/>
        <v>82</v>
      </c>
      <c r="J30" s="208"/>
      <c r="K30" s="209">
        <f t="shared" si="2"/>
        <v>0</v>
      </c>
      <c r="L30" s="208">
        <v>2</v>
      </c>
      <c r="M30" s="209">
        <f t="shared" si="3"/>
        <v>164</v>
      </c>
      <c r="N30" s="208"/>
      <c r="O30" s="209">
        <f t="shared" si="4"/>
        <v>0</v>
      </c>
    </row>
    <row r="31" spans="2:15" s="210" customFormat="1" ht="15" customHeight="1">
      <c r="B31" s="202" t="s">
        <v>581</v>
      </c>
      <c r="C31" s="203" t="s">
        <v>582</v>
      </c>
      <c r="D31" s="204">
        <v>100</v>
      </c>
      <c r="E31" s="205">
        <f t="shared" si="5"/>
        <v>3</v>
      </c>
      <c r="F31" s="206" t="s">
        <v>57</v>
      </c>
      <c r="G31" s="207">
        <f t="shared" si="0"/>
        <v>300</v>
      </c>
      <c r="H31" s="208">
        <v>1</v>
      </c>
      <c r="I31" s="209">
        <f t="shared" si="1"/>
        <v>100</v>
      </c>
      <c r="J31" s="208"/>
      <c r="K31" s="209">
        <f t="shared" si="2"/>
        <v>0</v>
      </c>
      <c r="L31" s="208">
        <v>2</v>
      </c>
      <c r="M31" s="209">
        <f t="shared" si="3"/>
        <v>200</v>
      </c>
      <c r="N31" s="208"/>
      <c r="O31" s="209">
        <f t="shared" si="4"/>
        <v>0</v>
      </c>
    </row>
    <row r="32" spans="2:15" s="210" customFormat="1" ht="15" customHeight="1">
      <c r="B32" s="202" t="s">
        <v>583</v>
      </c>
      <c r="C32" s="203" t="s">
        <v>584</v>
      </c>
      <c r="D32" s="204">
        <v>20</v>
      </c>
      <c r="E32" s="205">
        <f t="shared" si="5"/>
        <v>2</v>
      </c>
      <c r="F32" s="206" t="s">
        <v>191</v>
      </c>
      <c r="G32" s="207">
        <f t="shared" si="0"/>
        <v>40</v>
      </c>
      <c r="H32" s="208">
        <v>2</v>
      </c>
      <c r="I32" s="209">
        <f t="shared" si="1"/>
        <v>40</v>
      </c>
      <c r="J32" s="208"/>
      <c r="K32" s="209">
        <f t="shared" si="2"/>
        <v>0</v>
      </c>
      <c r="L32" s="208"/>
      <c r="M32" s="209">
        <f t="shared" si="3"/>
        <v>0</v>
      </c>
      <c r="N32" s="208"/>
      <c r="O32" s="209">
        <f t="shared" si="4"/>
        <v>0</v>
      </c>
    </row>
    <row r="33" spans="2:16" s="210" customFormat="1" ht="15" customHeight="1">
      <c r="B33" s="202" t="s">
        <v>585</v>
      </c>
      <c r="C33" s="203" t="s">
        <v>586</v>
      </c>
      <c r="D33" s="204">
        <v>100</v>
      </c>
      <c r="E33" s="205">
        <f t="shared" si="5"/>
        <v>20</v>
      </c>
      <c r="F33" s="206" t="s">
        <v>30</v>
      </c>
      <c r="G33" s="207">
        <f t="shared" si="0"/>
        <v>2000</v>
      </c>
      <c r="H33" s="208">
        <v>10</v>
      </c>
      <c r="I33" s="209">
        <f t="shared" si="1"/>
        <v>1000</v>
      </c>
      <c r="J33" s="208"/>
      <c r="K33" s="209">
        <f t="shared" si="2"/>
        <v>0</v>
      </c>
      <c r="L33" s="208">
        <v>10</v>
      </c>
      <c r="M33" s="209">
        <f t="shared" si="3"/>
        <v>1000</v>
      </c>
      <c r="N33" s="208"/>
      <c r="O33" s="209">
        <f t="shared" si="4"/>
        <v>0</v>
      </c>
    </row>
    <row r="34" spans="2:16" s="210" customFormat="1" ht="15" customHeight="1">
      <c r="B34" s="202" t="s">
        <v>587</v>
      </c>
      <c r="C34" s="203" t="s">
        <v>588</v>
      </c>
      <c r="D34" s="211">
        <v>530</v>
      </c>
      <c r="E34" s="205">
        <v>2</v>
      </c>
      <c r="F34" s="206" t="s">
        <v>36</v>
      </c>
      <c r="G34" s="207">
        <f t="shared" si="0"/>
        <v>1060</v>
      </c>
      <c r="H34" s="208">
        <v>2</v>
      </c>
      <c r="I34" s="209">
        <f t="shared" si="1"/>
        <v>1060</v>
      </c>
      <c r="J34" s="208"/>
      <c r="K34" s="209">
        <f t="shared" si="2"/>
        <v>0</v>
      </c>
      <c r="L34" s="208"/>
      <c r="M34" s="209">
        <f t="shared" si="3"/>
        <v>0</v>
      </c>
      <c r="N34" s="208"/>
      <c r="O34" s="209">
        <f t="shared" si="4"/>
        <v>0</v>
      </c>
    </row>
    <row r="35" spans="2:16" ht="12.5">
      <c r="B35" s="202" t="s">
        <v>589</v>
      </c>
      <c r="C35" s="203" t="s">
        <v>590</v>
      </c>
      <c r="D35" s="204">
        <v>2500</v>
      </c>
      <c r="E35" s="205">
        <f t="shared" ref="E35:E40" si="6">+H35+J35+L35+N35</f>
        <v>9</v>
      </c>
      <c r="F35" s="206" t="s">
        <v>128</v>
      </c>
      <c r="G35" s="207">
        <f t="shared" si="0"/>
        <v>22500</v>
      </c>
      <c r="H35" s="208">
        <v>4</v>
      </c>
      <c r="I35" s="209">
        <f t="shared" si="1"/>
        <v>10000</v>
      </c>
      <c r="J35" s="208"/>
      <c r="K35" s="209">
        <f t="shared" si="2"/>
        <v>0</v>
      </c>
      <c r="L35" s="208">
        <v>5</v>
      </c>
      <c r="M35" s="209">
        <f t="shared" si="3"/>
        <v>12500</v>
      </c>
      <c r="N35" s="208"/>
      <c r="O35" s="209">
        <f t="shared" si="4"/>
        <v>0</v>
      </c>
      <c r="P35" s="210"/>
    </row>
    <row r="36" spans="2:16" ht="12.5">
      <c r="B36" s="202" t="s">
        <v>591</v>
      </c>
      <c r="C36" s="203" t="s">
        <v>592</v>
      </c>
      <c r="D36" s="204">
        <v>100</v>
      </c>
      <c r="E36" s="205">
        <f t="shared" si="6"/>
        <v>5</v>
      </c>
      <c r="F36" s="206" t="s">
        <v>128</v>
      </c>
      <c r="G36" s="207">
        <f t="shared" si="0"/>
        <v>500</v>
      </c>
      <c r="H36" s="208">
        <v>5</v>
      </c>
      <c r="I36" s="209">
        <f t="shared" si="1"/>
        <v>500</v>
      </c>
      <c r="J36" s="208"/>
      <c r="K36" s="209">
        <f t="shared" si="2"/>
        <v>0</v>
      </c>
      <c r="L36" s="208"/>
      <c r="M36" s="209">
        <f t="shared" si="3"/>
        <v>0</v>
      </c>
      <c r="N36" s="208"/>
      <c r="O36" s="209">
        <f t="shared" si="4"/>
        <v>0</v>
      </c>
      <c r="P36" s="210"/>
    </row>
    <row r="37" spans="2:16" ht="12.5">
      <c r="B37" s="202" t="s">
        <v>593</v>
      </c>
      <c r="C37" s="203" t="s">
        <v>594</v>
      </c>
      <c r="D37" s="209">
        <v>200</v>
      </c>
      <c r="E37" s="205">
        <f t="shared" si="6"/>
        <v>2</v>
      </c>
      <c r="F37" s="206" t="s">
        <v>36</v>
      </c>
      <c r="G37" s="207">
        <f t="shared" si="0"/>
        <v>400</v>
      </c>
      <c r="H37" s="208">
        <v>2</v>
      </c>
      <c r="I37" s="209">
        <f t="shared" si="1"/>
        <v>400</v>
      </c>
      <c r="J37" s="208"/>
      <c r="K37" s="209">
        <f t="shared" si="2"/>
        <v>0</v>
      </c>
      <c r="L37" s="208"/>
      <c r="M37" s="209">
        <f t="shared" si="3"/>
        <v>0</v>
      </c>
      <c r="N37" s="208"/>
      <c r="O37" s="209">
        <f t="shared" si="4"/>
        <v>0</v>
      </c>
      <c r="P37" s="210"/>
    </row>
    <row r="38" spans="2:16" ht="25">
      <c r="B38" s="202" t="s">
        <v>595</v>
      </c>
      <c r="C38" s="213" t="s">
        <v>596</v>
      </c>
      <c r="D38" s="209">
        <v>100</v>
      </c>
      <c r="E38" s="205">
        <f t="shared" si="6"/>
        <v>2</v>
      </c>
      <c r="F38" s="206" t="s">
        <v>36</v>
      </c>
      <c r="G38" s="207">
        <f t="shared" si="0"/>
        <v>200</v>
      </c>
      <c r="H38" s="208">
        <v>2</v>
      </c>
      <c r="I38" s="209">
        <f t="shared" si="1"/>
        <v>200</v>
      </c>
      <c r="J38" s="208"/>
      <c r="K38" s="209">
        <f t="shared" si="2"/>
        <v>0</v>
      </c>
      <c r="L38" s="208"/>
      <c r="M38" s="209">
        <f t="shared" si="3"/>
        <v>0</v>
      </c>
      <c r="N38" s="208"/>
      <c r="O38" s="209">
        <f t="shared" si="4"/>
        <v>0</v>
      </c>
      <c r="P38" s="210"/>
    </row>
    <row r="39" spans="2:16" ht="12.5">
      <c r="B39" s="202" t="s">
        <v>597</v>
      </c>
      <c r="C39" s="203" t="s">
        <v>598</v>
      </c>
      <c r="D39" s="214">
        <v>200000</v>
      </c>
      <c r="E39" s="205">
        <f t="shared" si="6"/>
        <v>1</v>
      </c>
      <c r="F39" s="206" t="s">
        <v>36</v>
      </c>
      <c r="G39" s="207">
        <f t="shared" si="0"/>
        <v>200000</v>
      </c>
      <c r="H39" s="208">
        <v>1</v>
      </c>
      <c r="I39" s="209">
        <f t="shared" si="1"/>
        <v>200000</v>
      </c>
      <c r="J39" s="208"/>
      <c r="K39" s="209">
        <f t="shared" si="2"/>
        <v>0</v>
      </c>
      <c r="L39" s="208"/>
      <c r="M39" s="209">
        <f t="shared" si="3"/>
        <v>0</v>
      </c>
      <c r="N39" s="208"/>
      <c r="O39" s="209">
        <f t="shared" si="4"/>
        <v>0</v>
      </c>
      <c r="P39" s="210"/>
    </row>
    <row r="40" spans="2:16" ht="12.5">
      <c r="B40" s="202" t="s">
        <v>599</v>
      </c>
      <c r="C40" s="203" t="s">
        <v>600</v>
      </c>
      <c r="D40" s="204">
        <v>500</v>
      </c>
      <c r="E40" s="205">
        <f t="shared" si="6"/>
        <v>20</v>
      </c>
      <c r="F40" s="206" t="s">
        <v>57</v>
      </c>
      <c r="G40" s="207">
        <f t="shared" si="0"/>
        <v>10000</v>
      </c>
      <c r="H40" s="208">
        <v>20</v>
      </c>
      <c r="I40" s="209">
        <f t="shared" si="1"/>
        <v>10000</v>
      </c>
      <c r="J40" s="208"/>
      <c r="K40" s="209">
        <f t="shared" si="2"/>
        <v>0</v>
      </c>
      <c r="L40" s="208"/>
      <c r="M40" s="209">
        <f t="shared" si="3"/>
        <v>0</v>
      </c>
      <c r="N40" s="208"/>
      <c r="O40" s="209">
        <f t="shared" si="4"/>
        <v>0</v>
      </c>
      <c r="P40" s="210"/>
    </row>
    <row r="41" spans="2:16" ht="12.5">
      <c r="B41" s="202"/>
      <c r="C41" s="203"/>
      <c r="D41" s="204"/>
      <c r="E41" s="205"/>
      <c r="F41" s="206"/>
      <c r="G41" s="207"/>
      <c r="H41" s="208"/>
      <c r="I41" s="209"/>
      <c r="J41" s="208"/>
      <c r="K41" s="209"/>
      <c r="L41" s="208"/>
      <c r="M41" s="209"/>
      <c r="N41" s="208"/>
      <c r="O41" s="209"/>
      <c r="P41" s="210"/>
    </row>
    <row r="42" spans="2:16" s="210" customFormat="1" ht="15" customHeight="1">
      <c r="B42" s="202"/>
      <c r="C42" s="203"/>
      <c r="D42" s="215" t="s">
        <v>601</v>
      </c>
      <c r="E42" s="216"/>
      <c r="F42" s="206"/>
      <c r="G42" s="217">
        <f>SUM(G11:G41)</f>
        <v>242117.8</v>
      </c>
      <c r="H42" s="208"/>
      <c r="I42" s="209"/>
      <c r="J42" s="208"/>
      <c r="K42" s="209"/>
      <c r="L42" s="208"/>
      <c r="M42" s="209"/>
      <c r="N42" s="208"/>
      <c r="O42" s="209"/>
    </row>
    <row r="43" spans="2:16" s="210" customFormat="1" ht="15" customHeight="1">
      <c r="B43" s="200"/>
      <c r="C43" s="218"/>
      <c r="D43" s="219"/>
      <c r="E43" s="220"/>
      <c r="F43" s="221"/>
      <c r="G43" s="217"/>
      <c r="H43" s="200"/>
      <c r="I43" s="222"/>
      <c r="J43" s="200"/>
      <c r="K43" s="222"/>
      <c r="L43" s="200"/>
      <c r="M43" s="222"/>
      <c r="N43" s="200"/>
      <c r="O43" s="222"/>
    </row>
    <row r="44" spans="2:16" s="210" customFormat="1" ht="15" customHeight="1">
      <c r="B44" s="223"/>
      <c r="C44" s="172"/>
      <c r="D44" s="224"/>
      <c r="E44" s="225"/>
      <c r="F44" s="175"/>
      <c r="G44" s="226"/>
      <c r="H44" s="223"/>
      <c r="I44" s="227"/>
      <c r="J44" s="223"/>
      <c r="K44" s="227"/>
      <c r="L44" s="223"/>
      <c r="M44" s="227"/>
      <c r="N44" s="223"/>
      <c r="O44" s="227"/>
    </row>
    <row r="45" spans="2:16">
      <c r="B45" s="172"/>
      <c r="C45" s="179"/>
      <c r="D45" s="228"/>
      <c r="E45" s="229"/>
      <c r="F45" s="230"/>
      <c r="G45" s="179"/>
      <c r="H45" s="179"/>
      <c r="I45" s="179"/>
      <c r="J45" s="179"/>
      <c r="K45" s="179"/>
      <c r="L45" s="179"/>
      <c r="M45" s="179"/>
      <c r="N45" s="179"/>
      <c r="O45" s="179"/>
    </row>
    <row r="46" spans="2:16">
      <c r="B46" s="163" t="s">
        <v>106</v>
      </c>
    </row>
    <row r="47" spans="2:16">
      <c r="B47" s="1556" t="s">
        <v>0</v>
      </c>
      <c r="C47" s="1556"/>
      <c r="D47" s="1556"/>
      <c r="E47" s="1556"/>
      <c r="F47" s="1556"/>
      <c r="G47" s="1556"/>
      <c r="H47" s="1556"/>
      <c r="I47" s="1556"/>
      <c r="J47" s="1556"/>
      <c r="K47" s="1556"/>
      <c r="L47" s="1556"/>
      <c r="M47" s="1556"/>
      <c r="N47" s="1556"/>
      <c r="O47" s="1556"/>
      <c r="P47" s="1556"/>
    </row>
    <row r="48" spans="2:16">
      <c r="B48" s="1557" t="s">
        <v>1</v>
      </c>
      <c r="C48" s="1557"/>
      <c r="D48" s="1557"/>
      <c r="E48" s="1557"/>
      <c r="F48" s="1557"/>
      <c r="G48" s="1557"/>
      <c r="H48" s="1557"/>
      <c r="I48" s="1557"/>
      <c r="J48" s="1557"/>
      <c r="K48" s="1557"/>
      <c r="L48" s="1557"/>
      <c r="M48" s="1557"/>
      <c r="N48" s="1557"/>
      <c r="O48" s="1557"/>
      <c r="P48" s="1557"/>
    </row>
    <row r="49" spans="2:16">
      <c r="D49" s="166"/>
      <c r="E49" s="167"/>
      <c r="F49" s="168"/>
      <c r="G49" s="169"/>
    </row>
    <row r="50" spans="2:16">
      <c r="B50" s="170" t="s">
        <v>376</v>
      </c>
      <c r="C50" s="170"/>
      <c r="D50" s="166"/>
      <c r="E50" s="167"/>
      <c r="F50" s="168"/>
    </row>
    <row r="51" spans="2:16">
      <c r="B51" s="171" t="s">
        <v>109</v>
      </c>
      <c r="C51" s="172"/>
      <c r="D51" s="173"/>
      <c r="E51" s="174"/>
      <c r="F51" s="175"/>
      <c r="G51" s="176" t="s">
        <v>110</v>
      </c>
      <c r="H51" s="177"/>
      <c r="I51" s="177"/>
      <c r="J51" s="177"/>
      <c r="K51" s="178"/>
      <c r="L51" s="179" t="s">
        <v>602</v>
      </c>
      <c r="M51" s="179"/>
      <c r="N51" s="179"/>
      <c r="O51" s="180"/>
    </row>
    <row r="52" spans="2:16">
      <c r="B52" s="181" t="s">
        <v>540</v>
      </c>
      <c r="C52" s="170"/>
      <c r="D52" s="182"/>
      <c r="E52" s="183"/>
      <c r="F52" s="184"/>
      <c r="G52" s="185" t="s">
        <v>113</v>
      </c>
      <c r="H52" s="185" t="s">
        <v>8</v>
      </c>
      <c r="I52" s="186"/>
      <c r="J52" s="176" t="s">
        <v>114</v>
      </c>
      <c r="K52" s="178"/>
      <c r="L52" s="187" t="s">
        <v>205</v>
      </c>
      <c r="M52" s="187"/>
      <c r="N52" s="187"/>
      <c r="O52" s="186"/>
    </row>
    <row r="53" spans="2:16">
      <c r="B53" s="188"/>
      <c r="C53" s="171"/>
      <c r="D53" s="189"/>
      <c r="E53" s="190"/>
      <c r="F53" s="191"/>
      <c r="G53" s="171"/>
      <c r="H53" s="1558" t="s">
        <v>116</v>
      </c>
      <c r="I53" s="1559"/>
      <c r="J53" s="1559"/>
      <c r="K53" s="1559"/>
      <c r="L53" s="1559"/>
      <c r="M53" s="1559"/>
      <c r="N53" s="1559"/>
      <c r="O53" s="1560"/>
    </row>
    <row r="54" spans="2:16">
      <c r="B54" s="192" t="s">
        <v>10</v>
      </c>
      <c r="C54" s="193" t="s">
        <v>11</v>
      </c>
      <c r="D54" s="194" t="s">
        <v>117</v>
      </c>
      <c r="E54" s="1561" t="s">
        <v>13</v>
      </c>
      <c r="F54" s="1562"/>
      <c r="G54" s="193" t="s">
        <v>14</v>
      </c>
      <c r="H54" s="1558" t="s">
        <v>118</v>
      </c>
      <c r="I54" s="1560"/>
      <c r="J54" s="1558" t="s">
        <v>119</v>
      </c>
      <c r="K54" s="1560"/>
      <c r="L54" s="1558" t="s">
        <v>120</v>
      </c>
      <c r="M54" s="1560"/>
      <c r="N54" s="1558" t="s">
        <v>121</v>
      </c>
      <c r="O54" s="1560"/>
    </row>
    <row r="55" spans="2:16">
      <c r="B55" s="195"/>
      <c r="C55" s="185"/>
      <c r="D55" s="196"/>
      <c r="E55" s="197"/>
      <c r="F55" s="198"/>
      <c r="G55" s="185"/>
      <c r="H55" s="199" t="s">
        <v>22</v>
      </c>
      <c r="I55" s="200" t="s">
        <v>21</v>
      </c>
      <c r="J55" s="200" t="s">
        <v>22</v>
      </c>
      <c r="K55" s="200" t="s">
        <v>122</v>
      </c>
      <c r="L55" s="199" t="s">
        <v>22</v>
      </c>
      <c r="M55" s="201" t="s">
        <v>122</v>
      </c>
      <c r="N55" s="199" t="s">
        <v>22</v>
      </c>
      <c r="O55" s="199" t="s">
        <v>21</v>
      </c>
    </row>
    <row r="56" spans="2:16" ht="12.5">
      <c r="B56" s="202">
        <v>31</v>
      </c>
      <c r="C56" s="213" t="s">
        <v>603</v>
      </c>
      <c r="D56" s="231">
        <v>12.9</v>
      </c>
      <c r="E56" s="205">
        <f>+H56+J56+L56+N56</f>
        <v>12</v>
      </c>
      <c r="F56" s="206" t="s">
        <v>128</v>
      </c>
      <c r="G56" s="207">
        <f>I56+K56+M56+O56</f>
        <v>154.80000000000001</v>
      </c>
      <c r="H56" s="208">
        <v>6</v>
      </c>
      <c r="I56" s="209">
        <f>H56*D56</f>
        <v>77.400000000000006</v>
      </c>
      <c r="J56" s="208"/>
      <c r="K56" s="209">
        <f>J56*D56</f>
        <v>0</v>
      </c>
      <c r="L56" s="208">
        <v>6</v>
      </c>
      <c r="M56" s="209">
        <f>L56*D56</f>
        <v>77.400000000000006</v>
      </c>
      <c r="N56" s="208"/>
      <c r="O56" s="209">
        <f>N56*D56</f>
        <v>0</v>
      </c>
      <c r="P56" s="210"/>
    </row>
    <row r="57" spans="2:16" ht="23">
      <c r="B57" s="202">
        <v>32</v>
      </c>
      <c r="C57" s="232" t="s">
        <v>604</v>
      </c>
      <c r="D57" s="204">
        <v>1775</v>
      </c>
      <c r="E57" s="205">
        <f t="shared" ref="E57:E89" si="7">+H57+J57+L57+N57</f>
        <v>3</v>
      </c>
      <c r="F57" s="206" t="s">
        <v>57</v>
      </c>
      <c r="G57" s="207">
        <f t="shared" ref="G57:G89" si="8">I57+K57+M57+O57</f>
        <v>5325</v>
      </c>
      <c r="H57" s="208"/>
      <c r="I57" s="209">
        <f t="shared" ref="I57:I89" si="9">H57*D57</f>
        <v>0</v>
      </c>
      <c r="J57" s="208">
        <v>2</v>
      </c>
      <c r="K57" s="209">
        <f t="shared" ref="K57:K75" si="10">J57*D57</f>
        <v>3550</v>
      </c>
      <c r="L57" s="208">
        <v>1</v>
      </c>
      <c r="M57" s="209">
        <f t="shared" ref="M57:M89" si="11">L57*D57</f>
        <v>1775</v>
      </c>
      <c r="N57" s="208"/>
      <c r="O57" s="209">
        <f t="shared" ref="O57:O86" si="12">N57*D57</f>
        <v>0</v>
      </c>
      <c r="P57" s="210"/>
    </row>
    <row r="58" spans="2:16" ht="12.5">
      <c r="B58" s="202">
        <v>33</v>
      </c>
      <c r="C58" s="232" t="s">
        <v>605</v>
      </c>
      <c r="D58" s="204">
        <v>300</v>
      </c>
      <c r="E58" s="205">
        <f t="shared" si="7"/>
        <v>5</v>
      </c>
      <c r="F58" s="206" t="s">
        <v>51</v>
      </c>
      <c r="G58" s="207">
        <f t="shared" si="8"/>
        <v>1500</v>
      </c>
      <c r="H58" s="208"/>
      <c r="I58" s="209">
        <f t="shared" si="9"/>
        <v>0</v>
      </c>
      <c r="J58" s="208">
        <v>5</v>
      </c>
      <c r="K58" s="209">
        <f t="shared" si="10"/>
        <v>1500</v>
      </c>
      <c r="L58" s="208"/>
      <c r="M58" s="209">
        <f t="shared" si="11"/>
        <v>0</v>
      </c>
      <c r="N58" s="208"/>
      <c r="O58" s="209">
        <f t="shared" si="12"/>
        <v>0</v>
      </c>
      <c r="P58" s="210"/>
    </row>
    <row r="59" spans="2:16" ht="12.5">
      <c r="B59" s="202">
        <v>34</v>
      </c>
      <c r="C59" s="213" t="s">
        <v>606</v>
      </c>
      <c r="D59" s="211">
        <v>750</v>
      </c>
      <c r="E59" s="205">
        <f t="shared" si="7"/>
        <v>1</v>
      </c>
      <c r="F59" s="206" t="s">
        <v>607</v>
      </c>
      <c r="G59" s="207">
        <f t="shared" si="8"/>
        <v>750</v>
      </c>
      <c r="H59" s="208"/>
      <c r="I59" s="209">
        <f t="shared" si="9"/>
        <v>0</v>
      </c>
      <c r="J59" s="208"/>
      <c r="K59" s="209">
        <f t="shared" si="10"/>
        <v>0</v>
      </c>
      <c r="L59" s="208">
        <v>1</v>
      </c>
      <c r="M59" s="209">
        <f t="shared" si="11"/>
        <v>750</v>
      </c>
      <c r="N59" s="208"/>
      <c r="O59" s="209">
        <f t="shared" si="12"/>
        <v>0</v>
      </c>
      <c r="P59" s="210"/>
    </row>
    <row r="60" spans="2:16" ht="12.5">
      <c r="B60" s="202">
        <v>35</v>
      </c>
      <c r="C60" s="213" t="s">
        <v>608</v>
      </c>
      <c r="D60" s="211">
        <v>750</v>
      </c>
      <c r="E60" s="205">
        <f t="shared" si="7"/>
        <v>1</v>
      </c>
      <c r="F60" s="206" t="s">
        <v>607</v>
      </c>
      <c r="G60" s="207">
        <f t="shared" si="8"/>
        <v>750</v>
      </c>
      <c r="H60" s="208"/>
      <c r="I60" s="209">
        <f t="shared" si="9"/>
        <v>0</v>
      </c>
      <c r="J60" s="208"/>
      <c r="K60" s="209">
        <f t="shared" si="10"/>
        <v>0</v>
      </c>
      <c r="L60" s="208">
        <v>1</v>
      </c>
      <c r="M60" s="209">
        <f t="shared" si="11"/>
        <v>750</v>
      </c>
      <c r="N60" s="208"/>
      <c r="O60" s="209">
        <f t="shared" si="12"/>
        <v>0</v>
      </c>
      <c r="P60" s="210"/>
    </row>
    <row r="61" spans="2:16" ht="12.5">
      <c r="B61" s="202">
        <v>36</v>
      </c>
      <c r="C61" s="213" t="s">
        <v>609</v>
      </c>
      <c r="D61" s="204">
        <v>750</v>
      </c>
      <c r="E61" s="205">
        <f t="shared" si="7"/>
        <v>1</v>
      </c>
      <c r="F61" s="206" t="s">
        <v>607</v>
      </c>
      <c r="G61" s="207">
        <f t="shared" si="8"/>
        <v>750</v>
      </c>
      <c r="H61" s="208"/>
      <c r="I61" s="209">
        <f t="shared" si="9"/>
        <v>0</v>
      </c>
      <c r="J61" s="208"/>
      <c r="K61" s="209">
        <f t="shared" si="10"/>
        <v>0</v>
      </c>
      <c r="L61" s="208">
        <v>1</v>
      </c>
      <c r="M61" s="209">
        <f t="shared" si="11"/>
        <v>750</v>
      </c>
      <c r="N61" s="208"/>
      <c r="O61" s="209">
        <f t="shared" si="12"/>
        <v>0</v>
      </c>
      <c r="P61" s="210"/>
    </row>
    <row r="62" spans="2:16" ht="12.5">
      <c r="B62" s="202">
        <v>37</v>
      </c>
      <c r="C62" s="213" t="s">
        <v>610</v>
      </c>
      <c r="D62" s="204">
        <v>750</v>
      </c>
      <c r="E62" s="205">
        <f t="shared" si="7"/>
        <v>1</v>
      </c>
      <c r="F62" s="206" t="s">
        <v>607</v>
      </c>
      <c r="G62" s="207">
        <f t="shared" si="8"/>
        <v>750</v>
      </c>
      <c r="H62" s="208"/>
      <c r="I62" s="209">
        <f t="shared" si="9"/>
        <v>0</v>
      </c>
      <c r="J62" s="208"/>
      <c r="K62" s="209">
        <f t="shared" si="10"/>
        <v>0</v>
      </c>
      <c r="L62" s="208">
        <v>1</v>
      </c>
      <c r="M62" s="209">
        <f t="shared" si="11"/>
        <v>750</v>
      </c>
      <c r="N62" s="208"/>
      <c r="O62" s="209">
        <f t="shared" si="12"/>
        <v>0</v>
      </c>
      <c r="P62" s="210"/>
    </row>
    <row r="63" spans="2:16" ht="12.5">
      <c r="B63" s="202">
        <v>38</v>
      </c>
      <c r="C63" s="233" t="s">
        <v>611</v>
      </c>
      <c r="D63" s="204">
        <v>54.58</v>
      </c>
      <c r="E63" s="205">
        <f t="shared" si="7"/>
        <v>2</v>
      </c>
      <c r="F63" s="206" t="s">
        <v>28</v>
      </c>
      <c r="G63" s="207">
        <f t="shared" si="8"/>
        <v>109.16</v>
      </c>
      <c r="H63" s="208">
        <v>1</v>
      </c>
      <c r="I63" s="209">
        <f t="shared" si="9"/>
        <v>54.58</v>
      </c>
      <c r="J63" s="208"/>
      <c r="K63" s="209">
        <f t="shared" si="10"/>
        <v>0</v>
      </c>
      <c r="L63" s="208">
        <v>1</v>
      </c>
      <c r="M63" s="209">
        <f t="shared" si="11"/>
        <v>54.58</v>
      </c>
      <c r="N63" s="208"/>
      <c r="O63" s="209">
        <f t="shared" si="12"/>
        <v>0</v>
      </c>
      <c r="P63" s="210"/>
    </row>
    <row r="64" spans="2:16" ht="12.5">
      <c r="B64" s="202">
        <v>39</v>
      </c>
      <c r="C64" s="213" t="s">
        <v>612</v>
      </c>
      <c r="D64" s="204">
        <v>50</v>
      </c>
      <c r="E64" s="205">
        <f t="shared" si="7"/>
        <v>20</v>
      </c>
      <c r="F64" s="206" t="s">
        <v>191</v>
      </c>
      <c r="G64" s="207">
        <f t="shared" si="8"/>
        <v>1000</v>
      </c>
      <c r="H64" s="208">
        <v>10</v>
      </c>
      <c r="I64" s="209">
        <f t="shared" si="9"/>
        <v>500</v>
      </c>
      <c r="J64" s="208">
        <v>10</v>
      </c>
      <c r="K64" s="209">
        <f t="shared" si="10"/>
        <v>500</v>
      </c>
      <c r="L64" s="208"/>
      <c r="M64" s="209">
        <f t="shared" si="11"/>
        <v>0</v>
      </c>
      <c r="N64" s="208"/>
      <c r="O64" s="209">
        <f t="shared" si="12"/>
        <v>0</v>
      </c>
      <c r="P64" s="210"/>
    </row>
    <row r="65" spans="2:16" ht="12.5">
      <c r="B65" s="202">
        <v>40</v>
      </c>
      <c r="C65" s="213" t="s">
        <v>613</v>
      </c>
      <c r="D65" s="204">
        <v>20</v>
      </c>
      <c r="E65" s="205">
        <f t="shared" si="7"/>
        <v>10</v>
      </c>
      <c r="F65" s="206" t="s">
        <v>191</v>
      </c>
      <c r="G65" s="207">
        <f t="shared" si="8"/>
        <v>200</v>
      </c>
      <c r="H65" s="208">
        <v>10</v>
      </c>
      <c r="I65" s="209">
        <f t="shared" si="9"/>
        <v>200</v>
      </c>
      <c r="J65" s="208"/>
      <c r="K65" s="209">
        <f t="shared" si="10"/>
        <v>0</v>
      </c>
      <c r="L65" s="208"/>
      <c r="M65" s="209">
        <f t="shared" si="11"/>
        <v>0</v>
      </c>
      <c r="N65" s="208"/>
      <c r="O65" s="209">
        <f t="shared" si="12"/>
        <v>0</v>
      </c>
      <c r="P65" s="210"/>
    </row>
    <row r="66" spans="2:16" ht="12.5">
      <c r="B66" s="202">
        <v>41</v>
      </c>
      <c r="C66" s="213" t="s">
        <v>614</v>
      </c>
      <c r="D66" s="204">
        <v>55</v>
      </c>
      <c r="E66" s="205">
        <f t="shared" si="7"/>
        <v>20</v>
      </c>
      <c r="F66" s="206" t="s">
        <v>191</v>
      </c>
      <c r="G66" s="207">
        <f t="shared" si="8"/>
        <v>1100</v>
      </c>
      <c r="H66" s="208">
        <v>10</v>
      </c>
      <c r="I66" s="209">
        <f t="shared" si="9"/>
        <v>550</v>
      </c>
      <c r="J66" s="208">
        <v>10</v>
      </c>
      <c r="K66" s="209">
        <f t="shared" si="10"/>
        <v>550</v>
      </c>
      <c r="L66" s="208"/>
      <c r="M66" s="209">
        <f t="shared" si="11"/>
        <v>0</v>
      </c>
      <c r="N66" s="208"/>
      <c r="O66" s="209">
        <f t="shared" si="12"/>
        <v>0</v>
      </c>
      <c r="P66" s="210"/>
    </row>
    <row r="67" spans="2:16" ht="12.5">
      <c r="B67" s="202">
        <v>42</v>
      </c>
      <c r="C67" s="213" t="s">
        <v>615</v>
      </c>
      <c r="D67" s="204">
        <v>50</v>
      </c>
      <c r="E67" s="205">
        <f t="shared" si="7"/>
        <v>20</v>
      </c>
      <c r="F67" s="206" t="s">
        <v>191</v>
      </c>
      <c r="G67" s="207">
        <f t="shared" si="8"/>
        <v>1000</v>
      </c>
      <c r="H67" s="208">
        <v>10</v>
      </c>
      <c r="I67" s="209">
        <f t="shared" si="9"/>
        <v>500</v>
      </c>
      <c r="J67" s="208">
        <v>10</v>
      </c>
      <c r="K67" s="209">
        <f t="shared" si="10"/>
        <v>500</v>
      </c>
      <c r="L67" s="208"/>
      <c r="M67" s="209">
        <f t="shared" si="11"/>
        <v>0</v>
      </c>
      <c r="N67" s="208"/>
      <c r="O67" s="209">
        <f t="shared" si="12"/>
        <v>0</v>
      </c>
      <c r="P67" s="210"/>
    </row>
    <row r="68" spans="2:16" ht="12.5">
      <c r="B68" s="202">
        <v>43</v>
      </c>
      <c r="C68" s="234" t="s">
        <v>616</v>
      </c>
      <c r="D68" s="204">
        <v>150</v>
      </c>
      <c r="E68" s="205">
        <f t="shared" si="7"/>
        <v>3</v>
      </c>
      <c r="F68" s="206" t="s">
        <v>28</v>
      </c>
      <c r="G68" s="207">
        <f t="shared" si="8"/>
        <v>450</v>
      </c>
      <c r="H68" s="208"/>
      <c r="I68" s="209">
        <f t="shared" si="9"/>
        <v>0</v>
      </c>
      <c r="J68" s="208">
        <v>2</v>
      </c>
      <c r="K68" s="209">
        <f t="shared" si="10"/>
        <v>300</v>
      </c>
      <c r="L68" s="208"/>
      <c r="M68" s="209">
        <f t="shared" si="11"/>
        <v>0</v>
      </c>
      <c r="N68" s="208">
        <v>1</v>
      </c>
      <c r="O68" s="209">
        <f t="shared" si="12"/>
        <v>150</v>
      </c>
      <c r="P68" s="210"/>
    </row>
    <row r="69" spans="2:16" ht="12.5">
      <c r="B69" s="202">
        <v>44</v>
      </c>
      <c r="C69" s="213" t="s">
        <v>617</v>
      </c>
      <c r="D69" s="204">
        <v>50</v>
      </c>
      <c r="E69" s="205">
        <f t="shared" si="7"/>
        <v>1</v>
      </c>
      <c r="F69" s="206" t="s">
        <v>54</v>
      </c>
      <c r="G69" s="207">
        <f t="shared" si="8"/>
        <v>50</v>
      </c>
      <c r="H69" s="208">
        <v>1</v>
      </c>
      <c r="I69" s="209">
        <f t="shared" si="9"/>
        <v>50</v>
      </c>
      <c r="J69" s="208"/>
      <c r="K69" s="209">
        <f t="shared" si="10"/>
        <v>0</v>
      </c>
      <c r="L69" s="208"/>
      <c r="M69" s="209">
        <f t="shared" si="11"/>
        <v>0</v>
      </c>
      <c r="N69" s="208"/>
      <c r="O69" s="209">
        <f t="shared" si="12"/>
        <v>0</v>
      </c>
      <c r="P69" s="210"/>
    </row>
    <row r="70" spans="2:16" ht="12.5">
      <c r="B70" s="202">
        <v>45</v>
      </c>
      <c r="C70" s="213" t="s">
        <v>618</v>
      </c>
      <c r="D70" s="204">
        <v>100</v>
      </c>
      <c r="E70" s="205">
        <f t="shared" si="7"/>
        <v>2</v>
      </c>
      <c r="F70" s="206" t="s">
        <v>191</v>
      </c>
      <c r="G70" s="207">
        <f t="shared" si="8"/>
        <v>200</v>
      </c>
      <c r="H70" s="208"/>
      <c r="I70" s="209">
        <f t="shared" si="9"/>
        <v>0</v>
      </c>
      <c r="J70" s="208">
        <v>2</v>
      </c>
      <c r="K70" s="209">
        <f t="shared" si="10"/>
        <v>200</v>
      </c>
      <c r="L70" s="208"/>
      <c r="M70" s="209">
        <f t="shared" si="11"/>
        <v>0</v>
      </c>
      <c r="N70" s="208"/>
      <c r="O70" s="209">
        <f t="shared" si="12"/>
        <v>0</v>
      </c>
      <c r="P70" s="210"/>
    </row>
    <row r="71" spans="2:16" ht="12.5">
      <c r="B71" s="202">
        <v>46</v>
      </c>
      <c r="C71" s="213" t="s">
        <v>619</v>
      </c>
      <c r="D71" s="204">
        <v>20</v>
      </c>
      <c r="E71" s="205">
        <f t="shared" si="7"/>
        <v>1</v>
      </c>
      <c r="F71" s="206" t="s">
        <v>191</v>
      </c>
      <c r="G71" s="207">
        <f t="shared" si="8"/>
        <v>20</v>
      </c>
      <c r="H71" s="208"/>
      <c r="I71" s="209">
        <f t="shared" si="9"/>
        <v>0</v>
      </c>
      <c r="J71" s="208">
        <v>1</v>
      </c>
      <c r="K71" s="209">
        <f t="shared" si="10"/>
        <v>20</v>
      </c>
      <c r="L71" s="208"/>
      <c r="M71" s="209">
        <f t="shared" si="11"/>
        <v>0</v>
      </c>
      <c r="N71" s="208"/>
      <c r="O71" s="209">
        <f t="shared" si="12"/>
        <v>0</v>
      </c>
      <c r="P71" s="210"/>
    </row>
    <row r="72" spans="2:16" ht="12.5">
      <c r="B72" s="202">
        <v>47</v>
      </c>
      <c r="C72" s="213" t="s">
        <v>620</v>
      </c>
      <c r="D72" s="204">
        <v>50</v>
      </c>
      <c r="E72" s="205">
        <f t="shared" si="7"/>
        <v>2</v>
      </c>
      <c r="F72" s="206" t="s">
        <v>191</v>
      </c>
      <c r="G72" s="207">
        <f t="shared" si="8"/>
        <v>100</v>
      </c>
      <c r="H72" s="208">
        <v>2</v>
      </c>
      <c r="I72" s="209">
        <f t="shared" si="9"/>
        <v>100</v>
      </c>
      <c r="J72" s="208"/>
      <c r="K72" s="209">
        <f t="shared" si="10"/>
        <v>0</v>
      </c>
      <c r="L72" s="208"/>
      <c r="M72" s="209">
        <f t="shared" si="11"/>
        <v>0</v>
      </c>
      <c r="N72" s="208"/>
      <c r="O72" s="209">
        <f t="shared" si="12"/>
        <v>0</v>
      </c>
      <c r="P72" s="210"/>
    </row>
    <row r="73" spans="2:16" ht="12.5">
      <c r="B73" s="202">
        <v>48</v>
      </c>
      <c r="C73" s="213" t="s">
        <v>621</v>
      </c>
      <c r="D73" s="204">
        <v>189</v>
      </c>
      <c r="E73" s="205">
        <f t="shared" si="7"/>
        <v>1</v>
      </c>
      <c r="F73" s="206" t="s">
        <v>28</v>
      </c>
      <c r="G73" s="207">
        <f t="shared" si="8"/>
        <v>189</v>
      </c>
      <c r="H73" s="208">
        <v>1</v>
      </c>
      <c r="I73" s="209">
        <f t="shared" si="9"/>
        <v>189</v>
      </c>
      <c r="J73" s="208"/>
      <c r="K73" s="209">
        <f t="shared" si="10"/>
        <v>0</v>
      </c>
      <c r="L73" s="208"/>
      <c r="M73" s="209">
        <f t="shared" si="11"/>
        <v>0</v>
      </c>
      <c r="N73" s="208"/>
      <c r="O73" s="209">
        <f t="shared" si="12"/>
        <v>0</v>
      </c>
      <c r="P73" s="210"/>
    </row>
    <row r="74" spans="2:16" ht="12.5">
      <c r="B74" s="202">
        <v>49</v>
      </c>
      <c r="C74" s="213" t="s">
        <v>622</v>
      </c>
      <c r="D74" s="204">
        <v>50</v>
      </c>
      <c r="E74" s="205">
        <f t="shared" si="7"/>
        <v>4</v>
      </c>
      <c r="F74" s="206" t="s">
        <v>128</v>
      </c>
      <c r="G74" s="207">
        <f t="shared" si="8"/>
        <v>200</v>
      </c>
      <c r="H74" s="208">
        <v>4</v>
      </c>
      <c r="I74" s="209">
        <f t="shared" si="9"/>
        <v>200</v>
      </c>
      <c r="J74" s="208"/>
      <c r="K74" s="209">
        <f t="shared" si="10"/>
        <v>0</v>
      </c>
      <c r="L74" s="208"/>
      <c r="M74" s="209">
        <f t="shared" si="11"/>
        <v>0</v>
      </c>
      <c r="N74" s="208"/>
      <c r="O74" s="209">
        <f t="shared" si="12"/>
        <v>0</v>
      </c>
      <c r="P74" s="210"/>
    </row>
    <row r="75" spans="2:16" ht="12.5">
      <c r="B75" s="202">
        <v>50</v>
      </c>
      <c r="C75" s="213" t="s">
        <v>623</v>
      </c>
      <c r="D75" s="211">
        <v>103</v>
      </c>
      <c r="E75" s="205">
        <f t="shared" si="7"/>
        <v>4</v>
      </c>
      <c r="F75" s="206" t="s">
        <v>28</v>
      </c>
      <c r="G75" s="207">
        <f t="shared" si="8"/>
        <v>412</v>
      </c>
      <c r="H75" s="208"/>
      <c r="I75" s="209">
        <f t="shared" si="9"/>
        <v>0</v>
      </c>
      <c r="J75" s="208">
        <v>2</v>
      </c>
      <c r="K75" s="209">
        <f t="shared" si="10"/>
        <v>206</v>
      </c>
      <c r="L75" s="208"/>
      <c r="M75" s="209">
        <f t="shared" si="11"/>
        <v>0</v>
      </c>
      <c r="N75" s="208">
        <v>2</v>
      </c>
      <c r="O75" s="209">
        <f t="shared" si="12"/>
        <v>206</v>
      </c>
      <c r="P75" s="210"/>
    </row>
    <row r="76" spans="2:16" ht="12.5">
      <c r="B76" s="202">
        <v>51</v>
      </c>
      <c r="C76" s="213" t="s">
        <v>624</v>
      </c>
      <c r="D76" s="235">
        <v>117.72</v>
      </c>
      <c r="E76" s="205">
        <f t="shared" si="7"/>
        <v>1</v>
      </c>
      <c r="F76" s="206" t="s">
        <v>36</v>
      </c>
      <c r="G76" s="207">
        <f t="shared" si="8"/>
        <v>117.72</v>
      </c>
      <c r="H76" s="208"/>
      <c r="I76" s="209">
        <f t="shared" si="9"/>
        <v>0</v>
      </c>
      <c r="J76" s="208">
        <v>1</v>
      </c>
      <c r="K76" s="209">
        <f>J76*D76</f>
        <v>117.72</v>
      </c>
      <c r="L76" s="208"/>
      <c r="M76" s="209">
        <f t="shared" si="11"/>
        <v>0</v>
      </c>
      <c r="N76" s="208"/>
      <c r="O76" s="209">
        <f t="shared" si="12"/>
        <v>0</v>
      </c>
      <c r="P76" s="210"/>
    </row>
    <row r="77" spans="2:16" ht="12.5">
      <c r="B77" s="202">
        <v>52</v>
      </c>
      <c r="C77" s="213" t="s">
        <v>625</v>
      </c>
      <c r="D77" s="204">
        <v>2000</v>
      </c>
      <c r="E77" s="205">
        <f t="shared" si="7"/>
        <v>1</v>
      </c>
      <c r="F77" s="206" t="s">
        <v>36</v>
      </c>
      <c r="G77" s="207">
        <f t="shared" si="8"/>
        <v>2000</v>
      </c>
      <c r="H77" s="208">
        <v>1</v>
      </c>
      <c r="I77" s="209">
        <f t="shared" si="9"/>
        <v>2000</v>
      </c>
      <c r="J77" s="208"/>
      <c r="K77" s="209">
        <f t="shared" ref="K77:K89" si="13">J77*D77</f>
        <v>0</v>
      </c>
      <c r="L77" s="208"/>
      <c r="M77" s="209">
        <f t="shared" si="11"/>
        <v>0</v>
      </c>
      <c r="N77" s="208"/>
      <c r="O77" s="209">
        <f t="shared" si="12"/>
        <v>0</v>
      </c>
      <c r="P77" s="210"/>
    </row>
    <row r="78" spans="2:16" ht="12.5">
      <c r="B78" s="202">
        <v>53</v>
      </c>
      <c r="C78" s="213" t="s">
        <v>626</v>
      </c>
      <c r="D78" s="211">
        <v>50</v>
      </c>
      <c r="E78" s="205">
        <f t="shared" si="7"/>
        <v>10</v>
      </c>
      <c r="F78" s="206" t="s">
        <v>36</v>
      </c>
      <c r="G78" s="207">
        <f t="shared" si="8"/>
        <v>500</v>
      </c>
      <c r="H78" s="208">
        <v>10</v>
      </c>
      <c r="I78" s="209">
        <f t="shared" si="9"/>
        <v>500</v>
      </c>
      <c r="J78" s="208"/>
      <c r="K78" s="209">
        <f t="shared" si="13"/>
        <v>0</v>
      </c>
      <c r="L78" s="208"/>
      <c r="M78" s="209">
        <f t="shared" si="11"/>
        <v>0</v>
      </c>
      <c r="N78" s="208"/>
      <c r="O78" s="209">
        <f t="shared" si="12"/>
        <v>0</v>
      </c>
      <c r="P78" s="210"/>
    </row>
    <row r="79" spans="2:16" ht="12.5">
      <c r="B79" s="202">
        <v>54</v>
      </c>
      <c r="C79" s="213" t="s">
        <v>627</v>
      </c>
      <c r="D79" s="211">
        <v>250</v>
      </c>
      <c r="E79" s="205">
        <f t="shared" si="7"/>
        <v>4</v>
      </c>
      <c r="F79" s="206" t="s">
        <v>36</v>
      </c>
      <c r="G79" s="207">
        <f t="shared" si="8"/>
        <v>1000</v>
      </c>
      <c r="H79" s="208">
        <v>4</v>
      </c>
      <c r="I79" s="209">
        <f t="shared" si="9"/>
        <v>1000</v>
      </c>
      <c r="J79" s="208"/>
      <c r="K79" s="209">
        <f t="shared" si="13"/>
        <v>0</v>
      </c>
      <c r="L79" s="208"/>
      <c r="M79" s="209">
        <f t="shared" si="11"/>
        <v>0</v>
      </c>
      <c r="N79" s="208"/>
      <c r="O79" s="209">
        <f t="shared" si="12"/>
        <v>0</v>
      </c>
      <c r="P79" s="210"/>
    </row>
    <row r="80" spans="2:16" ht="12.5">
      <c r="B80" s="202">
        <v>55</v>
      </c>
      <c r="C80" s="213" t="s">
        <v>628</v>
      </c>
      <c r="D80" s="209">
        <v>300</v>
      </c>
      <c r="E80" s="205">
        <f t="shared" si="7"/>
        <v>2</v>
      </c>
      <c r="F80" s="206" t="s">
        <v>36</v>
      </c>
      <c r="G80" s="207">
        <f t="shared" si="8"/>
        <v>600</v>
      </c>
      <c r="H80" s="208">
        <v>1</v>
      </c>
      <c r="I80" s="209">
        <f t="shared" si="9"/>
        <v>300</v>
      </c>
      <c r="J80" s="208"/>
      <c r="K80" s="209">
        <f t="shared" si="13"/>
        <v>0</v>
      </c>
      <c r="L80" s="208">
        <v>1</v>
      </c>
      <c r="M80" s="209">
        <f t="shared" si="11"/>
        <v>300</v>
      </c>
      <c r="N80" s="208"/>
      <c r="O80" s="209">
        <f t="shared" si="12"/>
        <v>0</v>
      </c>
      <c r="P80" s="210"/>
    </row>
    <row r="81" spans="2:16" ht="12.5">
      <c r="B81" s="202">
        <v>56</v>
      </c>
      <c r="C81" s="213" t="s">
        <v>629</v>
      </c>
      <c r="D81" s="209">
        <v>1000</v>
      </c>
      <c r="E81" s="205">
        <f t="shared" si="7"/>
        <v>2</v>
      </c>
      <c r="F81" s="206" t="s">
        <v>36</v>
      </c>
      <c r="G81" s="207">
        <f t="shared" si="8"/>
        <v>2000</v>
      </c>
      <c r="H81" s="208">
        <v>1</v>
      </c>
      <c r="I81" s="209">
        <f t="shared" si="9"/>
        <v>1000</v>
      </c>
      <c r="J81" s="208"/>
      <c r="K81" s="209">
        <f t="shared" si="13"/>
        <v>0</v>
      </c>
      <c r="L81" s="208">
        <v>1</v>
      </c>
      <c r="M81" s="209">
        <f t="shared" si="11"/>
        <v>1000</v>
      </c>
      <c r="N81" s="208"/>
      <c r="O81" s="209">
        <f t="shared" si="12"/>
        <v>0</v>
      </c>
      <c r="P81" s="210"/>
    </row>
    <row r="82" spans="2:16" ht="12.5">
      <c r="B82" s="202">
        <v>57</v>
      </c>
      <c r="C82" s="213" t="s">
        <v>630</v>
      </c>
      <c r="D82" s="209">
        <v>1400</v>
      </c>
      <c r="E82" s="205">
        <f t="shared" si="7"/>
        <v>2</v>
      </c>
      <c r="F82" s="206" t="s">
        <v>36</v>
      </c>
      <c r="G82" s="207">
        <f t="shared" si="8"/>
        <v>2800</v>
      </c>
      <c r="H82" s="208">
        <v>1</v>
      </c>
      <c r="I82" s="209">
        <f t="shared" si="9"/>
        <v>1400</v>
      </c>
      <c r="J82" s="208"/>
      <c r="K82" s="209">
        <f t="shared" si="13"/>
        <v>0</v>
      </c>
      <c r="L82" s="208">
        <v>1</v>
      </c>
      <c r="M82" s="209">
        <f t="shared" si="11"/>
        <v>1400</v>
      </c>
      <c r="N82" s="208"/>
      <c r="O82" s="209">
        <f t="shared" si="12"/>
        <v>0</v>
      </c>
      <c r="P82" s="210"/>
    </row>
    <row r="83" spans="2:16" ht="12.5">
      <c r="B83" s="202">
        <v>58</v>
      </c>
      <c r="C83" s="236" t="s">
        <v>631</v>
      </c>
      <c r="D83" s="209">
        <v>1500</v>
      </c>
      <c r="E83" s="205">
        <f t="shared" si="7"/>
        <v>1</v>
      </c>
      <c r="F83" s="206" t="s">
        <v>36</v>
      </c>
      <c r="G83" s="207">
        <f t="shared" si="8"/>
        <v>1500</v>
      </c>
      <c r="H83" s="208">
        <v>1</v>
      </c>
      <c r="I83" s="209">
        <f t="shared" si="9"/>
        <v>1500</v>
      </c>
      <c r="J83" s="208"/>
      <c r="K83" s="209">
        <f t="shared" si="13"/>
        <v>0</v>
      </c>
      <c r="L83" s="208"/>
      <c r="M83" s="209">
        <f t="shared" si="11"/>
        <v>0</v>
      </c>
      <c r="N83" s="208"/>
      <c r="O83" s="209">
        <f t="shared" si="12"/>
        <v>0</v>
      </c>
      <c r="P83" s="210"/>
    </row>
    <row r="84" spans="2:16" ht="12.5">
      <c r="B84" s="202">
        <v>59</v>
      </c>
      <c r="C84" s="213" t="s">
        <v>632</v>
      </c>
      <c r="D84" s="209">
        <v>220</v>
      </c>
      <c r="E84" s="205">
        <f t="shared" si="7"/>
        <v>145</v>
      </c>
      <c r="F84" s="206" t="s">
        <v>135</v>
      </c>
      <c r="G84" s="207">
        <f t="shared" si="8"/>
        <v>31900</v>
      </c>
      <c r="H84" s="208">
        <v>40</v>
      </c>
      <c r="I84" s="209">
        <f t="shared" si="9"/>
        <v>8800</v>
      </c>
      <c r="J84" s="208">
        <v>35</v>
      </c>
      <c r="K84" s="209">
        <f t="shared" si="13"/>
        <v>7700</v>
      </c>
      <c r="L84" s="208">
        <v>35</v>
      </c>
      <c r="M84" s="209">
        <f t="shared" si="11"/>
        <v>7700</v>
      </c>
      <c r="N84" s="208">
        <v>35</v>
      </c>
      <c r="O84" s="209">
        <f t="shared" si="12"/>
        <v>7700</v>
      </c>
      <c r="P84" s="210"/>
    </row>
    <row r="85" spans="2:16" ht="12.5">
      <c r="B85" s="202">
        <v>60</v>
      </c>
      <c r="C85" s="213" t="s">
        <v>633</v>
      </c>
      <c r="D85" s="209">
        <v>200</v>
      </c>
      <c r="E85" s="205">
        <f t="shared" si="7"/>
        <v>135</v>
      </c>
      <c r="F85" s="206" t="s">
        <v>135</v>
      </c>
      <c r="G85" s="207">
        <f t="shared" si="8"/>
        <v>27000</v>
      </c>
      <c r="H85" s="208">
        <v>30</v>
      </c>
      <c r="I85" s="209">
        <f t="shared" si="9"/>
        <v>6000</v>
      </c>
      <c r="J85" s="208">
        <v>35</v>
      </c>
      <c r="K85" s="209">
        <f t="shared" si="13"/>
        <v>7000</v>
      </c>
      <c r="L85" s="208">
        <v>35</v>
      </c>
      <c r="M85" s="209">
        <f t="shared" si="11"/>
        <v>7000</v>
      </c>
      <c r="N85" s="208">
        <v>35</v>
      </c>
      <c r="O85" s="209">
        <f t="shared" si="12"/>
        <v>7000</v>
      </c>
      <c r="P85" s="210"/>
    </row>
    <row r="86" spans="2:16" ht="12.5">
      <c r="B86" s="202">
        <v>61</v>
      </c>
      <c r="C86" s="213" t="s">
        <v>634</v>
      </c>
      <c r="D86" s="209">
        <v>220</v>
      </c>
      <c r="E86" s="205">
        <f t="shared" si="7"/>
        <v>40</v>
      </c>
      <c r="F86" s="206" t="s">
        <v>135</v>
      </c>
      <c r="G86" s="207">
        <f t="shared" si="8"/>
        <v>8800</v>
      </c>
      <c r="H86" s="208">
        <v>10</v>
      </c>
      <c r="I86" s="209">
        <f t="shared" si="9"/>
        <v>2200</v>
      </c>
      <c r="J86" s="208">
        <v>10</v>
      </c>
      <c r="K86" s="209">
        <f t="shared" si="13"/>
        <v>2200</v>
      </c>
      <c r="L86" s="208">
        <v>10</v>
      </c>
      <c r="M86" s="209">
        <f t="shared" si="11"/>
        <v>2200</v>
      </c>
      <c r="N86" s="208">
        <v>10</v>
      </c>
      <c r="O86" s="209">
        <f t="shared" si="12"/>
        <v>2200</v>
      </c>
      <c r="P86" s="210"/>
    </row>
    <row r="87" spans="2:16" ht="12.5">
      <c r="B87" s="202">
        <v>62</v>
      </c>
      <c r="C87" s="213" t="s">
        <v>635</v>
      </c>
      <c r="D87" s="209">
        <v>8200</v>
      </c>
      <c r="E87" s="205">
        <f t="shared" si="7"/>
        <v>12</v>
      </c>
      <c r="F87" s="206" t="s">
        <v>395</v>
      </c>
      <c r="G87" s="207">
        <f t="shared" si="8"/>
        <v>98400</v>
      </c>
      <c r="H87" s="208">
        <v>3</v>
      </c>
      <c r="I87" s="209">
        <f t="shared" si="9"/>
        <v>24600</v>
      </c>
      <c r="J87" s="208">
        <v>3</v>
      </c>
      <c r="K87" s="209">
        <f t="shared" si="13"/>
        <v>24600</v>
      </c>
      <c r="L87" s="208">
        <v>3</v>
      </c>
      <c r="M87" s="209">
        <f t="shared" si="11"/>
        <v>24600</v>
      </c>
      <c r="N87" s="208">
        <v>3</v>
      </c>
      <c r="O87" s="209">
        <f>N87*D87</f>
        <v>24600</v>
      </c>
      <c r="P87" s="210"/>
    </row>
    <row r="88" spans="2:16" ht="12.5">
      <c r="B88" s="202">
        <v>63</v>
      </c>
      <c r="C88" s="213" t="s">
        <v>636</v>
      </c>
      <c r="D88" s="209">
        <v>6880</v>
      </c>
      <c r="E88" s="205">
        <f t="shared" si="7"/>
        <v>2</v>
      </c>
      <c r="F88" s="206" t="s">
        <v>36</v>
      </c>
      <c r="G88" s="207">
        <f t="shared" si="8"/>
        <v>13760</v>
      </c>
      <c r="H88" s="208">
        <v>1</v>
      </c>
      <c r="I88" s="209">
        <f t="shared" si="9"/>
        <v>6880</v>
      </c>
      <c r="J88" s="208"/>
      <c r="K88" s="209">
        <f t="shared" si="13"/>
        <v>0</v>
      </c>
      <c r="L88" s="208">
        <v>1</v>
      </c>
      <c r="M88" s="209">
        <f t="shared" si="11"/>
        <v>6880</v>
      </c>
      <c r="N88" s="208"/>
      <c r="O88" s="209">
        <f>N88*D88</f>
        <v>0</v>
      </c>
      <c r="P88" s="210"/>
    </row>
    <row r="89" spans="2:16" ht="12.5">
      <c r="B89" s="202">
        <v>64</v>
      </c>
      <c r="C89" s="213" t="s">
        <v>637</v>
      </c>
      <c r="D89" s="209">
        <v>9450</v>
      </c>
      <c r="E89" s="205">
        <f t="shared" si="7"/>
        <v>1</v>
      </c>
      <c r="F89" s="206" t="s">
        <v>36</v>
      </c>
      <c r="G89" s="207">
        <f t="shared" si="8"/>
        <v>9450</v>
      </c>
      <c r="H89" s="208">
        <v>1</v>
      </c>
      <c r="I89" s="209">
        <f t="shared" si="9"/>
        <v>9450</v>
      </c>
      <c r="J89" s="208"/>
      <c r="K89" s="209">
        <f t="shared" si="13"/>
        <v>0</v>
      </c>
      <c r="L89" s="208"/>
      <c r="M89" s="209">
        <f t="shared" si="11"/>
        <v>0</v>
      </c>
      <c r="N89" s="208"/>
      <c r="O89" s="209">
        <f>N89*D89</f>
        <v>0</v>
      </c>
      <c r="P89" s="210"/>
    </row>
    <row r="90" spans="2:16" ht="12.5">
      <c r="B90" s="202"/>
      <c r="C90" s="213"/>
      <c r="D90" s="209"/>
      <c r="E90" s="205"/>
      <c r="F90" s="206"/>
      <c r="G90" s="207"/>
      <c r="H90" s="208"/>
      <c r="I90" s="209"/>
      <c r="J90" s="208"/>
      <c r="K90" s="209"/>
      <c r="L90" s="208"/>
      <c r="M90" s="209"/>
      <c r="N90" s="208"/>
      <c r="O90" s="209"/>
      <c r="P90" s="210"/>
    </row>
    <row r="91" spans="2:16">
      <c r="B91" s="208"/>
      <c r="C91" s="203"/>
      <c r="D91" s="215" t="s">
        <v>601</v>
      </c>
      <c r="E91" s="216"/>
      <c r="F91" s="206"/>
      <c r="G91" s="217">
        <f>SUM(G56:G90)</f>
        <v>214837.68</v>
      </c>
      <c r="H91" s="208"/>
      <c r="I91" s="209"/>
      <c r="J91" s="208"/>
      <c r="K91" s="209"/>
      <c r="L91" s="208"/>
      <c r="M91" s="209"/>
      <c r="N91" s="208"/>
      <c r="O91" s="209"/>
      <c r="P91" s="210"/>
    </row>
    <row r="92" spans="2:16">
      <c r="B92" s="237"/>
      <c r="C92" s="238"/>
      <c r="D92" s="239"/>
      <c r="E92" s="240"/>
      <c r="F92" s="241"/>
      <c r="G92" s="242"/>
      <c r="H92" s="237"/>
      <c r="I92" s="243"/>
      <c r="J92" s="237"/>
      <c r="K92" s="243"/>
      <c r="L92" s="237"/>
      <c r="M92" s="243"/>
      <c r="N92" s="237"/>
      <c r="O92" s="243"/>
      <c r="P92" s="210"/>
    </row>
    <row r="93" spans="2:16">
      <c r="B93" s="237"/>
      <c r="C93" s="238"/>
      <c r="D93" s="239"/>
      <c r="E93" s="240"/>
      <c r="F93" s="241"/>
      <c r="G93" s="242"/>
      <c r="H93" s="237"/>
      <c r="I93" s="243"/>
      <c r="J93" s="237"/>
      <c r="K93" s="243"/>
      <c r="L93" s="237"/>
      <c r="M93" s="243"/>
      <c r="N93" s="237"/>
      <c r="O93" s="243"/>
      <c r="P93" s="210"/>
    </row>
    <row r="94" spans="2:16">
      <c r="B94" s="237"/>
      <c r="C94" s="238"/>
      <c r="D94" s="239"/>
      <c r="E94" s="240"/>
      <c r="F94" s="241"/>
      <c r="G94" s="242"/>
      <c r="H94" s="237"/>
      <c r="I94" s="243"/>
      <c r="J94" s="237"/>
      <c r="K94" s="243"/>
      <c r="L94" s="237"/>
      <c r="M94" s="243"/>
      <c r="N94" s="237"/>
      <c r="O94" s="243"/>
      <c r="P94" s="210"/>
    </row>
    <row r="95" spans="2:16">
      <c r="B95" s="237"/>
      <c r="C95" s="238"/>
      <c r="D95" s="239"/>
      <c r="E95" s="240"/>
      <c r="F95" s="241"/>
      <c r="G95" s="242"/>
      <c r="H95" s="237"/>
      <c r="I95" s="243"/>
      <c r="J95" s="237"/>
      <c r="K95" s="243"/>
      <c r="L95" s="237"/>
      <c r="M95" s="243"/>
      <c r="N95" s="237"/>
      <c r="O95" s="243"/>
      <c r="P95" s="210"/>
    </row>
    <row r="96" spans="2:16">
      <c r="B96" s="237"/>
      <c r="C96" s="238"/>
      <c r="D96" s="239"/>
      <c r="E96" s="240"/>
      <c r="F96" s="241"/>
      <c r="G96" s="242"/>
      <c r="H96" s="237"/>
      <c r="I96" s="243"/>
      <c r="J96" s="237"/>
      <c r="K96" s="243"/>
      <c r="L96" s="237"/>
      <c r="M96" s="243"/>
      <c r="N96" s="237"/>
      <c r="O96" s="243"/>
      <c r="P96" s="210"/>
    </row>
    <row r="97" spans="2:16">
      <c r="B97" s="163" t="s">
        <v>106</v>
      </c>
    </row>
    <row r="98" spans="2:16">
      <c r="B98" s="1556" t="s">
        <v>0</v>
      </c>
      <c r="C98" s="1556"/>
      <c r="D98" s="1556"/>
      <c r="E98" s="1556"/>
      <c r="F98" s="1556"/>
      <c r="G98" s="1556"/>
      <c r="H98" s="1556"/>
      <c r="I98" s="1556"/>
      <c r="J98" s="1556"/>
      <c r="K98" s="1556"/>
      <c r="L98" s="1556"/>
      <c r="M98" s="1556"/>
      <c r="N98" s="1556"/>
      <c r="O98" s="1556"/>
      <c r="P98" s="1556"/>
    </row>
    <row r="99" spans="2:16">
      <c r="B99" s="1557" t="s">
        <v>1</v>
      </c>
      <c r="C99" s="1557"/>
      <c r="D99" s="1557"/>
      <c r="E99" s="1557"/>
      <c r="F99" s="1557"/>
      <c r="G99" s="1557"/>
      <c r="H99" s="1557"/>
      <c r="I99" s="1557"/>
      <c r="J99" s="1557"/>
      <c r="K99" s="1557"/>
      <c r="L99" s="1557"/>
      <c r="M99" s="1557"/>
      <c r="N99" s="1557"/>
      <c r="O99" s="1557"/>
      <c r="P99" s="1557"/>
    </row>
    <row r="100" spans="2:16">
      <c r="D100" s="166"/>
      <c r="E100" s="167"/>
      <c r="F100" s="168"/>
      <c r="G100" s="169"/>
    </row>
    <row r="101" spans="2:16">
      <c r="B101" s="170" t="s">
        <v>376</v>
      </c>
      <c r="C101" s="170"/>
      <c r="D101" s="166"/>
      <c r="E101" s="167"/>
      <c r="F101" s="168"/>
    </row>
    <row r="102" spans="2:16">
      <c r="B102" s="171" t="s">
        <v>109</v>
      </c>
      <c r="C102" s="172"/>
      <c r="D102" s="173"/>
      <c r="E102" s="174"/>
      <c r="F102" s="175"/>
      <c r="G102" s="176" t="s">
        <v>110</v>
      </c>
      <c r="H102" s="177"/>
      <c r="I102" s="177"/>
      <c r="J102" s="177"/>
      <c r="K102" s="178"/>
      <c r="L102" s="179" t="s">
        <v>638</v>
      </c>
      <c r="M102" s="179"/>
      <c r="N102" s="179"/>
      <c r="O102" s="180"/>
    </row>
    <row r="103" spans="2:16">
      <c r="B103" s="181" t="s">
        <v>540</v>
      </c>
      <c r="C103" s="170"/>
      <c r="D103" s="182"/>
      <c r="E103" s="183"/>
      <c r="F103" s="184"/>
      <c r="G103" s="185" t="s">
        <v>113</v>
      </c>
      <c r="H103" s="185" t="s">
        <v>8</v>
      </c>
      <c r="I103" s="186"/>
      <c r="J103" s="176" t="s">
        <v>114</v>
      </c>
      <c r="K103" s="178"/>
      <c r="L103" s="187" t="s">
        <v>205</v>
      </c>
      <c r="M103" s="187"/>
      <c r="N103" s="187"/>
      <c r="O103" s="186"/>
    </row>
    <row r="104" spans="2:16">
      <c r="B104" s="188"/>
      <c r="C104" s="171"/>
      <c r="D104" s="189"/>
      <c r="E104" s="190"/>
      <c r="F104" s="191"/>
      <c r="G104" s="171"/>
      <c r="H104" s="1558" t="s">
        <v>116</v>
      </c>
      <c r="I104" s="1559"/>
      <c r="J104" s="1559"/>
      <c r="K104" s="1559"/>
      <c r="L104" s="1559"/>
      <c r="M104" s="1559"/>
      <c r="N104" s="1559"/>
      <c r="O104" s="1560"/>
    </row>
    <row r="105" spans="2:16">
      <c r="B105" s="192" t="s">
        <v>10</v>
      </c>
      <c r="C105" s="193" t="s">
        <v>11</v>
      </c>
      <c r="D105" s="194" t="s">
        <v>117</v>
      </c>
      <c r="E105" s="1561" t="s">
        <v>13</v>
      </c>
      <c r="F105" s="1562"/>
      <c r="G105" s="193" t="s">
        <v>14</v>
      </c>
      <c r="H105" s="1558" t="s">
        <v>118</v>
      </c>
      <c r="I105" s="1560"/>
      <c r="J105" s="1558" t="s">
        <v>119</v>
      </c>
      <c r="K105" s="1560"/>
      <c r="L105" s="1558" t="s">
        <v>120</v>
      </c>
      <c r="M105" s="1560"/>
      <c r="N105" s="1558" t="s">
        <v>121</v>
      </c>
      <c r="O105" s="1560"/>
    </row>
    <row r="106" spans="2:16">
      <c r="B106" s="195"/>
      <c r="C106" s="185"/>
      <c r="D106" s="196"/>
      <c r="E106" s="197"/>
      <c r="F106" s="198"/>
      <c r="G106" s="185"/>
      <c r="H106" s="199" t="s">
        <v>22</v>
      </c>
      <c r="I106" s="200" t="s">
        <v>21</v>
      </c>
      <c r="J106" s="200" t="s">
        <v>22</v>
      </c>
      <c r="K106" s="200" t="s">
        <v>122</v>
      </c>
      <c r="L106" s="199" t="s">
        <v>22</v>
      </c>
      <c r="M106" s="201" t="s">
        <v>122</v>
      </c>
      <c r="N106" s="199" t="s">
        <v>22</v>
      </c>
      <c r="O106" s="199" t="s">
        <v>21</v>
      </c>
    </row>
    <row r="107" spans="2:16" ht="12.5">
      <c r="B107" s="202">
        <v>65</v>
      </c>
      <c r="C107" s="213" t="s">
        <v>639</v>
      </c>
      <c r="D107" s="235">
        <v>928.2</v>
      </c>
      <c r="E107" s="205">
        <f>+H107+J107+L107+N107</f>
        <v>1</v>
      </c>
      <c r="F107" s="206" t="s">
        <v>36</v>
      </c>
      <c r="G107" s="207">
        <f>I107+K107+M107+O107</f>
        <v>928.2</v>
      </c>
      <c r="H107" s="208"/>
      <c r="I107" s="209">
        <f>H107*D107</f>
        <v>0</v>
      </c>
      <c r="J107" s="208">
        <v>1</v>
      </c>
      <c r="K107" s="209">
        <f>J107*D107</f>
        <v>928.2</v>
      </c>
      <c r="L107" s="208"/>
      <c r="M107" s="209">
        <f>L107*D107</f>
        <v>0</v>
      </c>
      <c r="N107" s="208"/>
      <c r="O107" s="209">
        <f>N107*D107</f>
        <v>0</v>
      </c>
      <c r="P107" s="210"/>
    </row>
    <row r="108" spans="2:16" ht="12.5">
      <c r="B108" s="202">
        <v>66</v>
      </c>
      <c r="C108" s="213" t="s">
        <v>640</v>
      </c>
      <c r="D108" s="204">
        <v>45</v>
      </c>
      <c r="E108" s="205">
        <f t="shared" ref="E108:E119" si="14">+H108+J108+L108+N108</f>
        <v>2</v>
      </c>
      <c r="F108" s="206" t="s">
        <v>57</v>
      </c>
      <c r="G108" s="207">
        <f t="shared" ref="G108:G120" si="15">I108+K108+M108+O108</f>
        <v>90</v>
      </c>
      <c r="H108" s="208"/>
      <c r="I108" s="209">
        <f t="shared" ref="I108:I120" si="16">H108*D108</f>
        <v>0</v>
      </c>
      <c r="J108" s="208">
        <v>2</v>
      </c>
      <c r="K108" s="209">
        <f t="shared" ref="K108:K119" si="17">J108*D108</f>
        <v>90</v>
      </c>
      <c r="L108" s="208"/>
      <c r="M108" s="209">
        <f t="shared" ref="M108:M120" si="18">L108*D108</f>
        <v>0</v>
      </c>
      <c r="N108" s="208"/>
      <c r="O108" s="209">
        <f t="shared" ref="O108:O120" si="19">N108*D108</f>
        <v>0</v>
      </c>
      <c r="P108" s="210"/>
    </row>
    <row r="109" spans="2:16" ht="12.5">
      <c r="B109" s="202">
        <v>67</v>
      </c>
      <c r="C109" s="213" t="s">
        <v>641</v>
      </c>
      <c r="D109" s="204">
        <v>250</v>
      </c>
      <c r="E109" s="205">
        <f t="shared" si="14"/>
        <v>12</v>
      </c>
      <c r="F109" s="206" t="s">
        <v>128</v>
      </c>
      <c r="G109" s="207">
        <f t="shared" si="15"/>
        <v>3000</v>
      </c>
      <c r="H109" s="208"/>
      <c r="I109" s="209">
        <f t="shared" si="16"/>
        <v>0</v>
      </c>
      <c r="J109" s="208">
        <v>12</v>
      </c>
      <c r="K109" s="209">
        <f t="shared" si="17"/>
        <v>3000</v>
      </c>
      <c r="L109" s="208"/>
      <c r="M109" s="209">
        <f t="shared" si="18"/>
        <v>0</v>
      </c>
      <c r="N109" s="208"/>
      <c r="O109" s="209">
        <f t="shared" si="19"/>
        <v>0</v>
      </c>
      <c r="P109" s="210"/>
    </row>
    <row r="110" spans="2:16" ht="12.5">
      <c r="B110" s="202">
        <v>68</v>
      </c>
      <c r="C110" s="213" t="s">
        <v>642</v>
      </c>
      <c r="D110" s="204">
        <v>100</v>
      </c>
      <c r="E110" s="205">
        <f t="shared" si="14"/>
        <v>5</v>
      </c>
      <c r="F110" s="206" t="s">
        <v>128</v>
      </c>
      <c r="G110" s="207">
        <f t="shared" si="15"/>
        <v>500</v>
      </c>
      <c r="H110" s="208"/>
      <c r="I110" s="209">
        <f t="shared" si="16"/>
        <v>0</v>
      </c>
      <c r="J110" s="208">
        <v>5</v>
      </c>
      <c r="K110" s="209">
        <f t="shared" si="17"/>
        <v>500</v>
      </c>
      <c r="L110" s="208"/>
      <c r="M110" s="209">
        <f t="shared" si="18"/>
        <v>0</v>
      </c>
      <c r="N110" s="208"/>
      <c r="O110" s="209">
        <f t="shared" si="19"/>
        <v>0</v>
      </c>
      <c r="P110" s="210"/>
    </row>
    <row r="111" spans="2:16" ht="12" customHeight="1">
      <c r="B111" s="202">
        <v>69</v>
      </c>
      <c r="C111" s="213" t="s">
        <v>643</v>
      </c>
      <c r="D111" s="209">
        <v>200</v>
      </c>
      <c r="E111" s="205">
        <f t="shared" si="14"/>
        <v>2</v>
      </c>
      <c r="F111" s="206" t="s">
        <v>36</v>
      </c>
      <c r="G111" s="207">
        <f t="shared" si="15"/>
        <v>400</v>
      </c>
      <c r="H111" s="208"/>
      <c r="I111" s="209">
        <f t="shared" si="16"/>
        <v>0</v>
      </c>
      <c r="J111" s="208">
        <v>2</v>
      </c>
      <c r="K111" s="209">
        <f t="shared" si="17"/>
        <v>400</v>
      </c>
      <c r="L111" s="208"/>
      <c r="M111" s="209">
        <f t="shared" si="18"/>
        <v>0</v>
      </c>
      <c r="N111" s="208"/>
      <c r="O111" s="209">
        <f t="shared" si="19"/>
        <v>0</v>
      </c>
      <c r="P111" s="210"/>
    </row>
    <row r="112" spans="2:16" ht="12.5">
      <c r="B112" s="202">
        <v>70</v>
      </c>
      <c r="C112" s="213" t="s">
        <v>185</v>
      </c>
      <c r="D112" s="209">
        <v>1500</v>
      </c>
      <c r="E112" s="205">
        <f t="shared" si="14"/>
        <v>2</v>
      </c>
      <c r="F112" s="206" t="s">
        <v>36</v>
      </c>
      <c r="G112" s="207">
        <f t="shared" si="15"/>
        <v>3000</v>
      </c>
      <c r="H112" s="208"/>
      <c r="I112" s="209">
        <f t="shared" si="16"/>
        <v>0</v>
      </c>
      <c r="J112" s="208">
        <v>2</v>
      </c>
      <c r="K112" s="209">
        <f t="shared" si="17"/>
        <v>3000</v>
      </c>
      <c r="L112" s="208"/>
      <c r="M112" s="209">
        <f t="shared" si="18"/>
        <v>0</v>
      </c>
      <c r="N112" s="208"/>
      <c r="O112" s="209">
        <f t="shared" si="19"/>
        <v>0</v>
      </c>
      <c r="P112" s="210"/>
    </row>
    <row r="113" spans="2:16" ht="12.5">
      <c r="B113" s="202">
        <v>71</v>
      </c>
      <c r="C113" s="213" t="s">
        <v>644</v>
      </c>
      <c r="D113" s="209">
        <v>300</v>
      </c>
      <c r="E113" s="205">
        <f t="shared" si="14"/>
        <v>3</v>
      </c>
      <c r="F113" s="206" t="s">
        <v>36</v>
      </c>
      <c r="G113" s="207">
        <f t="shared" si="15"/>
        <v>900</v>
      </c>
      <c r="H113" s="208"/>
      <c r="I113" s="209">
        <f t="shared" si="16"/>
        <v>0</v>
      </c>
      <c r="J113" s="208">
        <v>3</v>
      </c>
      <c r="K113" s="209">
        <f t="shared" si="17"/>
        <v>900</v>
      </c>
      <c r="L113" s="208"/>
      <c r="M113" s="209">
        <f t="shared" si="18"/>
        <v>0</v>
      </c>
      <c r="N113" s="208"/>
      <c r="O113" s="209">
        <f t="shared" si="19"/>
        <v>0</v>
      </c>
      <c r="P113" s="210"/>
    </row>
    <row r="114" spans="2:16" ht="12.5">
      <c r="B114" s="202">
        <v>72</v>
      </c>
      <c r="C114" s="213" t="s">
        <v>645</v>
      </c>
      <c r="D114" s="209">
        <v>500</v>
      </c>
      <c r="E114" s="205">
        <f t="shared" si="14"/>
        <v>4</v>
      </c>
      <c r="F114" s="206" t="s">
        <v>128</v>
      </c>
      <c r="G114" s="207">
        <f t="shared" si="15"/>
        <v>2000</v>
      </c>
      <c r="H114" s="208"/>
      <c r="I114" s="209">
        <f t="shared" si="16"/>
        <v>0</v>
      </c>
      <c r="J114" s="208">
        <v>3</v>
      </c>
      <c r="K114" s="209">
        <f t="shared" si="17"/>
        <v>1500</v>
      </c>
      <c r="L114" s="208">
        <v>1</v>
      </c>
      <c r="M114" s="209">
        <f t="shared" si="18"/>
        <v>500</v>
      </c>
      <c r="N114" s="208"/>
      <c r="O114" s="209">
        <f t="shared" si="19"/>
        <v>0</v>
      </c>
      <c r="P114" s="210"/>
    </row>
    <row r="115" spans="2:16" ht="12.5">
      <c r="B115" s="202">
        <v>73</v>
      </c>
      <c r="C115" s="233" t="s">
        <v>646</v>
      </c>
      <c r="D115" s="209">
        <v>200</v>
      </c>
      <c r="E115" s="205">
        <f t="shared" si="14"/>
        <v>4</v>
      </c>
      <c r="F115" s="206" t="s">
        <v>36</v>
      </c>
      <c r="G115" s="207">
        <f t="shared" si="15"/>
        <v>800</v>
      </c>
      <c r="H115" s="208"/>
      <c r="I115" s="209">
        <f t="shared" si="16"/>
        <v>0</v>
      </c>
      <c r="J115" s="208">
        <v>2</v>
      </c>
      <c r="K115" s="209">
        <f t="shared" si="17"/>
        <v>400</v>
      </c>
      <c r="L115" s="208">
        <v>2</v>
      </c>
      <c r="M115" s="209">
        <f t="shared" si="18"/>
        <v>400</v>
      </c>
      <c r="N115" s="208"/>
      <c r="O115" s="209">
        <f t="shared" si="19"/>
        <v>0</v>
      </c>
      <c r="P115" s="210"/>
    </row>
    <row r="116" spans="2:16" ht="12.5">
      <c r="B116" s="202">
        <v>74</v>
      </c>
      <c r="C116" s="213" t="s">
        <v>647</v>
      </c>
      <c r="D116" s="204">
        <v>300</v>
      </c>
      <c r="E116" s="205">
        <f t="shared" si="14"/>
        <v>2</v>
      </c>
      <c r="F116" s="206" t="s">
        <v>36</v>
      </c>
      <c r="G116" s="207">
        <f t="shared" si="15"/>
        <v>600</v>
      </c>
      <c r="H116" s="208">
        <v>2</v>
      </c>
      <c r="I116" s="209">
        <f t="shared" si="16"/>
        <v>600</v>
      </c>
      <c r="J116" s="208"/>
      <c r="K116" s="209">
        <f t="shared" si="17"/>
        <v>0</v>
      </c>
      <c r="L116" s="208"/>
      <c r="M116" s="209">
        <f t="shared" si="18"/>
        <v>0</v>
      </c>
      <c r="N116" s="208"/>
      <c r="O116" s="209">
        <f t="shared" si="19"/>
        <v>0</v>
      </c>
      <c r="P116" s="210"/>
    </row>
    <row r="117" spans="2:16" ht="14.5">
      <c r="B117" s="202">
        <v>75</v>
      </c>
      <c r="C117" s="244" t="s">
        <v>648</v>
      </c>
      <c r="D117" s="204">
        <v>450</v>
      </c>
      <c r="E117" s="205">
        <f t="shared" si="14"/>
        <v>1</v>
      </c>
      <c r="F117" s="206" t="s">
        <v>649</v>
      </c>
      <c r="G117" s="207">
        <f t="shared" si="15"/>
        <v>450</v>
      </c>
      <c r="H117" s="208"/>
      <c r="I117" s="209">
        <f t="shared" si="16"/>
        <v>0</v>
      </c>
      <c r="J117" s="208">
        <v>1</v>
      </c>
      <c r="K117" s="209">
        <f t="shared" si="17"/>
        <v>450</v>
      </c>
      <c r="L117" s="208"/>
      <c r="M117" s="209">
        <f t="shared" si="18"/>
        <v>0</v>
      </c>
      <c r="N117" s="208"/>
      <c r="O117" s="209">
        <f t="shared" si="19"/>
        <v>0</v>
      </c>
      <c r="P117" s="210"/>
    </row>
    <row r="118" spans="2:16" ht="14.5">
      <c r="B118" s="202">
        <v>76</v>
      </c>
      <c r="C118" s="244" t="s">
        <v>650</v>
      </c>
      <c r="D118" s="204">
        <v>135</v>
      </c>
      <c r="E118" s="205">
        <f t="shared" si="14"/>
        <v>4</v>
      </c>
      <c r="F118" s="206" t="s">
        <v>194</v>
      </c>
      <c r="G118" s="207">
        <f t="shared" si="15"/>
        <v>540</v>
      </c>
      <c r="H118" s="208"/>
      <c r="I118" s="209">
        <f t="shared" si="16"/>
        <v>0</v>
      </c>
      <c r="J118" s="208">
        <v>4</v>
      </c>
      <c r="K118" s="209">
        <f t="shared" si="17"/>
        <v>540</v>
      </c>
      <c r="L118" s="208"/>
      <c r="M118" s="209">
        <f t="shared" si="18"/>
        <v>0</v>
      </c>
      <c r="N118" s="208"/>
      <c r="O118" s="209">
        <f t="shared" si="19"/>
        <v>0</v>
      </c>
      <c r="P118" s="210"/>
    </row>
    <row r="119" spans="2:16" ht="29">
      <c r="B119" s="202">
        <v>77</v>
      </c>
      <c r="C119" s="245" t="s">
        <v>651</v>
      </c>
      <c r="D119" s="204">
        <v>480</v>
      </c>
      <c r="E119" s="205">
        <f t="shared" si="14"/>
        <v>2</v>
      </c>
      <c r="F119" s="206" t="s">
        <v>194</v>
      </c>
      <c r="G119" s="207">
        <f t="shared" si="15"/>
        <v>960</v>
      </c>
      <c r="H119" s="208"/>
      <c r="I119" s="209">
        <f t="shared" si="16"/>
        <v>0</v>
      </c>
      <c r="J119" s="208">
        <v>2</v>
      </c>
      <c r="K119" s="209">
        <f t="shared" si="17"/>
        <v>960</v>
      </c>
      <c r="L119" s="208"/>
      <c r="M119" s="209">
        <f t="shared" si="18"/>
        <v>0</v>
      </c>
      <c r="N119" s="208"/>
      <c r="O119" s="209">
        <f t="shared" si="19"/>
        <v>0</v>
      </c>
      <c r="P119" s="210"/>
    </row>
    <row r="120" spans="2:16" ht="12.5">
      <c r="B120" s="202">
        <v>78</v>
      </c>
      <c r="C120" s="213" t="s">
        <v>652</v>
      </c>
      <c r="D120" s="204">
        <v>1000</v>
      </c>
      <c r="E120" s="246">
        <v>1</v>
      </c>
      <c r="F120" s="206" t="s">
        <v>57</v>
      </c>
      <c r="G120" s="207">
        <f t="shared" si="15"/>
        <v>1000</v>
      </c>
      <c r="H120" s="208">
        <v>1</v>
      </c>
      <c r="I120" s="209">
        <f t="shared" si="16"/>
        <v>1000</v>
      </c>
      <c r="J120" s="208"/>
      <c r="K120" s="209"/>
      <c r="L120" s="208"/>
      <c r="M120" s="209">
        <f t="shared" si="18"/>
        <v>0</v>
      </c>
      <c r="N120" s="208"/>
      <c r="O120" s="209">
        <f t="shared" si="19"/>
        <v>0</v>
      </c>
      <c r="P120" s="210"/>
    </row>
    <row r="121" spans="2:16" ht="12.5">
      <c r="B121" s="202"/>
      <c r="C121" s="247"/>
      <c r="D121" s="204"/>
      <c r="E121" s="216"/>
      <c r="F121" s="206"/>
      <c r="G121" s="207"/>
      <c r="H121" s="208"/>
      <c r="I121" s="209"/>
      <c r="J121" s="208"/>
      <c r="K121" s="209"/>
      <c r="L121" s="208"/>
      <c r="M121" s="209"/>
      <c r="N121" s="208"/>
      <c r="O121" s="209"/>
      <c r="P121" s="210"/>
    </row>
    <row r="122" spans="2:16" ht="12.5">
      <c r="B122" s="202"/>
      <c r="C122" s="247"/>
      <c r="D122" s="204"/>
      <c r="E122" s="216"/>
      <c r="F122" s="206"/>
      <c r="G122" s="207"/>
      <c r="H122" s="208"/>
      <c r="I122" s="209"/>
      <c r="J122" s="208"/>
      <c r="K122" s="209"/>
      <c r="L122" s="208"/>
      <c r="M122" s="209"/>
      <c r="N122" s="208"/>
      <c r="O122" s="209"/>
      <c r="P122" s="210"/>
    </row>
    <row r="123" spans="2:16" ht="12.5">
      <c r="B123" s="202"/>
      <c r="C123" s="247"/>
      <c r="D123" s="204"/>
      <c r="E123" s="216"/>
      <c r="F123" s="206"/>
      <c r="G123" s="207"/>
      <c r="H123" s="208"/>
      <c r="I123" s="209"/>
      <c r="J123" s="208"/>
      <c r="K123" s="209"/>
      <c r="L123" s="208"/>
      <c r="M123" s="209"/>
      <c r="N123" s="208"/>
      <c r="O123" s="209"/>
      <c r="P123" s="210"/>
    </row>
    <row r="124" spans="2:16" ht="12.5">
      <c r="B124" s="202"/>
      <c r="C124" s="247"/>
      <c r="D124" s="204"/>
      <c r="E124" s="216"/>
      <c r="F124" s="206"/>
      <c r="G124" s="207"/>
      <c r="H124" s="208"/>
      <c r="I124" s="209"/>
      <c r="J124" s="208"/>
      <c r="K124" s="209"/>
      <c r="L124" s="208"/>
      <c r="M124" s="209"/>
      <c r="N124" s="208"/>
      <c r="O124" s="209"/>
      <c r="P124" s="210"/>
    </row>
    <row r="125" spans="2:16" ht="12.5">
      <c r="B125" s="202"/>
      <c r="C125" s="247"/>
      <c r="D125" s="204"/>
      <c r="E125" s="216"/>
      <c r="F125" s="206"/>
      <c r="G125" s="207"/>
      <c r="H125" s="208"/>
      <c r="I125" s="209"/>
      <c r="J125" s="208"/>
      <c r="K125" s="209"/>
      <c r="L125" s="208"/>
      <c r="M125" s="209"/>
      <c r="N125" s="208"/>
      <c r="O125" s="209"/>
      <c r="P125" s="210"/>
    </row>
    <row r="126" spans="2:16" ht="12.5">
      <c r="B126" s="202"/>
      <c r="C126" s="247"/>
      <c r="D126" s="204"/>
      <c r="E126" s="216"/>
      <c r="F126" s="206"/>
      <c r="G126" s="207"/>
      <c r="H126" s="208"/>
      <c r="I126" s="209"/>
      <c r="J126" s="208"/>
      <c r="K126" s="209"/>
      <c r="L126" s="208"/>
      <c r="M126" s="209"/>
      <c r="N126" s="208"/>
      <c r="O126" s="209"/>
      <c r="P126" s="210"/>
    </row>
    <row r="127" spans="2:16" ht="12.5">
      <c r="B127" s="202"/>
      <c r="C127" s="247"/>
      <c r="D127" s="204"/>
      <c r="E127" s="216"/>
      <c r="F127" s="206"/>
      <c r="G127" s="207"/>
      <c r="H127" s="208"/>
      <c r="I127" s="209"/>
      <c r="J127" s="208"/>
      <c r="K127" s="209"/>
      <c r="L127" s="208"/>
      <c r="M127" s="209"/>
      <c r="N127" s="208"/>
      <c r="O127" s="209"/>
      <c r="P127" s="210"/>
    </row>
    <row r="128" spans="2:16">
      <c r="B128" s="208"/>
      <c r="C128" s="203"/>
      <c r="D128" s="215" t="s">
        <v>601</v>
      </c>
      <c r="E128" s="216"/>
      <c r="F128" s="206"/>
      <c r="G128" s="217">
        <f>SUM(G107:G120)</f>
        <v>15168.2</v>
      </c>
      <c r="H128" s="208"/>
      <c r="I128" s="209"/>
      <c r="J128" s="208"/>
      <c r="K128" s="209"/>
      <c r="L128" s="208"/>
      <c r="M128" s="209"/>
      <c r="N128" s="208"/>
      <c r="O128" s="209"/>
      <c r="P128" s="210"/>
    </row>
    <row r="129" spans="2:16" ht="12.5">
      <c r="B129" s="208"/>
      <c r="C129" s="203"/>
      <c r="D129" s="211"/>
      <c r="E129" s="216"/>
      <c r="F129" s="206"/>
      <c r="G129" s="207"/>
      <c r="H129" s="208"/>
      <c r="I129" s="209"/>
      <c r="J129" s="208"/>
      <c r="K129" s="209"/>
      <c r="L129" s="208"/>
      <c r="M129" s="209"/>
      <c r="N129" s="208"/>
      <c r="O129" s="209"/>
      <c r="P129" s="210"/>
    </row>
    <row r="130" spans="2:16">
      <c r="B130" s="200" t="s">
        <v>196</v>
      </c>
      <c r="C130" s="218"/>
      <c r="D130" s="219"/>
      <c r="E130" s="220"/>
      <c r="F130" s="221"/>
      <c r="G130" s="217">
        <f>G42+G91+G128</f>
        <v>472123.68</v>
      </c>
      <c r="H130" s="200"/>
      <c r="I130" s="222"/>
      <c r="J130" s="200"/>
      <c r="K130" s="222"/>
      <c r="L130" s="200"/>
      <c r="M130" s="222"/>
      <c r="N130" s="200"/>
      <c r="O130" s="222"/>
      <c r="P130" s="210"/>
    </row>
    <row r="131" spans="2:16">
      <c r="B131" s="171"/>
      <c r="C131" s="179"/>
      <c r="D131" s="228"/>
      <c r="E131" s="229"/>
      <c r="F131" s="230"/>
      <c r="G131" s="248"/>
      <c r="H131" s="248"/>
      <c r="I131" s="179"/>
      <c r="J131" s="179"/>
      <c r="K131" s="179"/>
      <c r="L131" s="179"/>
      <c r="M131" s="179"/>
      <c r="N131" s="179"/>
      <c r="O131" s="180"/>
    </row>
    <row r="132" spans="2:16">
      <c r="B132" s="249"/>
      <c r="C132" s="248" t="s">
        <v>197</v>
      </c>
      <c r="D132" s="250"/>
      <c r="E132" s="251"/>
      <c r="F132" s="252"/>
      <c r="G132" s="248"/>
      <c r="H132" s="248"/>
      <c r="I132" s="248"/>
      <c r="J132" s="248"/>
      <c r="K132" s="248"/>
      <c r="L132" s="248"/>
      <c r="M132" s="248"/>
      <c r="N132" s="248"/>
      <c r="O132" s="253"/>
    </row>
    <row r="133" spans="2:16">
      <c r="B133" s="249"/>
      <c r="C133" s="248"/>
      <c r="D133" s="250"/>
      <c r="E133" s="251"/>
      <c r="F133" s="252"/>
      <c r="G133" s="248"/>
      <c r="H133" s="248"/>
      <c r="I133" s="248" t="s">
        <v>99</v>
      </c>
      <c r="J133" s="248"/>
      <c r="K133" s="1554" t="s">
        <v>653</v>
      </c>
      <c r="L133" s="1554"/>
      <c r="M133" s="1554"/>
      <c r="N133" s="248"/>
      <c r="O133" s="253"/>
    </row>
    <row r="134" spans="2:16">
      <c r="B134" s="249"/>
      <c r="C134" s="248"/>
      <c r="D134" s="250"/>
      <c r="E134" s="251"/>
      <c r="F134" s="252"/>
      <c r="G134" s="248"/>
      <c r="H134" s="248"/>
      <c r="I134" s="248"/>
      <c r="J134" s="248"/>
      <c r="K134" s="1555" t="s">
        <v>408</v>
      </c>
      <c r="L134" s="1555"/>
      <c r="M134" s="1555"/>
      <c r="N134" s="248"/>
      <c r="O134" s="253"/>
    </row>
    <row r="135" spans="2:16">
      <c r="B135" s="185"/>
      <c r="C135" s="187"/>
      <c r="D135" s="182"/>
      <c r="E135" s="183"/>
      <c r="F135" s="184"/>
      <c r="G135" s="187"/>
      <c r="H135" s="187"/>
      <c r="I135" s="187"/>
      <c r="J135" s="187"/>
      <c r="K135" s="187"/>
      <c r="L135" s="187"/>
      <c r="M135" s="187"/>
      <c r="N135" s="187"/>
      <c r="O135" s="186"/>
    </row>
  </sheetData>
  <mergeCells count="26">
    <mergeCell ref="B2:P2"/>
    <mergeCell ref="B3:P3"/>
    <mergeCell ref="H8:O8"/>
    <mergeCell ref="E9:F9"/>
    <mergeCell ref="H9:I9"/>
    <mergeCell ref="J9:K9"/>
    <mergeCell ref="L9:M9"/>
    <mergeCell ref="N9:O9"/>
    <mergeCell ref="B47:P47"/>
    <mergeCell ref="B48:P48"/>
    <mergeCell ref="H53:O53"/>
    <mergeCell ref="E54:F54"/>
    <mergeCell ref="H54:I54"/>
    <mergeCell ref="J54:K54"/>
    <mergeCell ref="L54:M54"/>
    <mergeCell ref="N54:O54"/>
    <mergeCell ref="K133:M133"/>
    <mergeCell ref="K134:M134"/>
    <mergeCell ref="B98:P98"/>
    <mergeCell ref="B99:P99"/>
    <mergeCell ref="H104:O104"/>
    <mergeCell ref="E105:F105"/>
    <mergeCell ref="H105:I105"/>
    <mergeCell ref="J105:K105"/>
    <mergeCell ref="L105:M105"/>
    <mergeCell ref="N105:O105"/>
  </mergeCells>
  <pageMargins left="0.23622047244094491" right="0.23622047244094491" top="0.59055118110236227" bottom="0.59055118110236227" header="0.51181102362204722" footer="0.51181102362204722"/>
  <pageSetup paperSize="256" scale="7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264F-90FF-4D71-83F3-2BCE980D7393}">
  <sheetPr>
    <tabColor rgb="FFFF0000"/>
  </sheetPr>
  <dimension ref="B1:P71"/>
  <sheetViews>
    <sheetView showWhiteSpace="0" view="pageLayout" zoomScale="60" zoomScaleNormal="100" zoomScaleSheetLayoutView="96" zoomScalePageLayoutView="60" workbookViewId="0">
      <selection activeCell="H54" sqref="H54:I54"/>
    </sheetView>
  </sheetViews>
  <sheetFormatPr defaultRowHeight="13"/>
  <cols>
    <col min="1" max="1" width="5.453125" style="165" customWidth="1"/>
    <col min="2" max="2" width="10.7265625" style="163" customWidth="1"/>
    <col min="3" max="3" width="29.26953125" style="163" customWidth="1"/>
    <col min="4" max="4" width="13.81640625" style="164" customWidth="1"/>
    <col min="5" max="5" width="7.7265625" style="163" customWidth="1"/>
    <col min="6" max="6" width="6.453125" style="163" customWidth="1"/>
    <col min="7" max="7" width="14.81640625" style="163" customWidth="1"/>
    <col min="8" max="8" width="10.7265625" style="163" customWidth="1"/>
    <col min="9" max="9" width="15.7265625" style="163" customWidth="1"/>
    <col min="10" max="10" width="10.7265625" style="163" customWidth="1"/>
    <col min="11" max="11" width="12.1796875" style="163" customWidth="1"/>
    <col min="12" max="12" width="10.7265625" style="163" customWidth="1"/>
    <col min="13" max="13" width="12.7265625" style="163" customWidth="1"/>
    <col min="14" max="14" width="10.7265625" style="163" customWidth="1"/>
    <col min="15" max="15" width="10.6328125" style="163" customWidth="1"/>
    <col min="16" max="256" width="8.7265625" style="165"/>
    <col min="257" max="257" width="15.81640625" style="165" customWidth="1"/>
    <col min="258" max="258" width="10.7265625" style="165" customWidth="1"/>
    <col min="259" max="259" width="31.1796875" style="165" customWidth="1"/>
    <col min="260" max="260" width="13.81640625" style="165" customWidth="1"/>
    <col min="261" max="261" width="7.7265625" style="165" customWidth="1"/>
    <col min="262" max="262" width="6.453125" style="165" customWidth="1"/>
    <col min="263" max="263" width="17.7265625" style="165" customWidth="1"/>
    <col min="264" max="264" width="10.7265625" style="165" customWidth="1"/>
    <col min="265" max="265" width="15.7265625" style="165" customWidth="1"/>
    <col min="266" max="266" width="10.7265625" style="165" customWidth="1"/>
    <col min="267" max="267" width="15.7265625" style="165" customWidth="1"/>
    <col min="268" max="268" width="10.7265625" style="165" customWidth="1"/>
    <col min="269" max="269" width="15.7265625" style="165" customWidth="1"/>
    <col min="270" max="270" width="10.7265625" style="165" customWidth="1"/>
    <col min="271" max="271" width="15.7265625" style="165" customWidth="1"/>
    <col min="272" max="512" width="8.7265625" style="165"/>
    <col min="513" max="513" width="15.81640625" style="165" customWidth="1"/>
    <col min="514" max="514" width="10.7265625" style="165" customWidth="1"/>
    <col min="515" max="515" width="31.1796875" style="165" customWidth="1"/>
    <col min="516" max="516" width="13.81640625" style="165" customWidth="1"/>
    <col min="517" max="517" width="7.7265625" style="165" customWidth="1"/>
    <col min="518" max="518" width="6.453125" style="165" customWidth="1"/>
    <col min="519" max="519" width="17.7265625" style="165" customWidth="1"/>
    <col min="520" max="520" width="10.7265625" style="165" customWidth="1"/>
    <col min="521" max="521" width="15.7265625" style="165" customWidth="1"/>
    <col min="522" max="522" width="10.7265625" style="165" customWidth="1"/>
    <col min="523" max="523" width="15.7265625" style="165" customWidth="1"/>
    <col min="524" max="524" width="10.7265625" style="165" customWidth="1"/>
    <col min="525" max="525" width="15.7265625" style="165" customWidth="1"/>
    <col min="526" max="526" width="10.7265625" style="165" customWidth="1"/>
    <col min="527" max="527" width="15.7265625" style="165" customWidth="1"/>
    <col min="528" max="768" width="8.7265625" style="165"/>
    <col min="769" max="769" width="15.81640625" style="165" customWidth="1"/>
    <col min="770" max="770" width="10.7265625" style="165" customWidth="1"/>
    <col min="771" max="771" width="31.1796875" style="165" customWidth="1"/>
    <col min="772" max="772" width="13.81640625" style="165" customWidth="1"/>
    <col min="773" max="773" width="7.7265625" style="165" customWidth="1"/>
    <col min="774" max="774" width="6.453125" style="165" customWidth="1"/>
    <col min="775" max="775" width="17.7265625" style="165" customWidth="1"/>
    <col min="776" max="776" width="10.7265625" style="165" customWidth="1"/>
    <col min="777" max="777" width="15.7265625" style="165" customWidth="1"/>
    <col min="778" max="778" width="10.7265625" style="165" customWidth="1"/>
    <col min="779" max="779" width="15.7265625" style="165" customWidth="1"/>
    <col min="780" max="780" width="10.7265625" style="165" customWidth="1"/>
    <col min="781" max="781" width="15.7265625" style="165" customWidth="1"/>
    <col min="782" max="782" width="10.7265625" style="165" customWidth="1"/>
    <col min="783" max="783" width="15.7265625" style="165" customWidth="1"/>
    <col min="784" max="1024" width="8.7265625" style="165"/>
    <col min="1025" max="1025" width="15.81640625" style="165" customWidth="1"/>
    <col min="1026" max="1026" width="10.7265625" style="165" customWidth="1"/>
    <col min="1027" max="1027" width="31.1796875" style="165" customWidth="1"/>
    <col min="1028" max="1028" width="13.81640625" style="165" customWidth="1"/>
    <col min="1029" max="1029" width="7.7265625" style="165" customWidth="1"/>
    <col min="1030" max="1030" width="6.453125" style="165" customWidth="1"/>
    <col min="1031" max="1031" width="17.7265625" style="165" customWidth="1"/>
    <col min="1032" max="1032" width="10.7265625" style="165" customWidth="1"/>
    <col min="1033" max="1033" width="15.7265625" style="165" customWidth="1"/>
    <col min="1034" max="1034" width="10.7265625" style="165" customWidth="1"/>
    <col min="1035" max="1035" width="15.7265625" style="165" customWidth="1"/>
    <col min="1036" max="1036" width="10.7265625" style="165" customWidth="1"/>
    <col min="1037" max="1037" width="15.7265625" style="165" customWidth="1"/>
    <col min="1038" max="1038" width="10.7265625" style="165" customWidth="1"/>
    <col min="1039" max="1039" width="15.7265625" style="165" customWidth="1"/>
    <col min="1040" max="1280" width="8.7265625" style="165"/>
    <col min="1281" max="1281" width="15.81640625" style="165" customWidth="1"/>
    <col min="1282" max="1282" width="10.7265625" style="165" customWidth="1"/>
    <col min="1283" max="1283" width="31.1796875" style="165" customWidth="1"/>
    <col min="1284" max="1284" width="13.81640625" style="165" customWidth="1"/>
    <col min="1285" max="1285" width="7.7265625" style="165" customWidth="1"/>
    <col min="1286" max="1286" width="6.453125" style="165" customWidth="1"/>
    <col min="1287" max="1287" width="17.7265625" style="165" customWidth="1"/>
    <col min="1288" max="1288" width="10.7265625" style="165" customWidth="1"/>
    <col min="1289" max="1289" width="15.7265625" style="165" customWidth="1"/>
    <col min="1290" max="1290" width="10.7265625" style="165" customWidth="1"/>
    <col min="1291" max="1291" width="15.7265625" style="165" customWidth="1"/>
    <col min="1292" max="1292" width="10.7265625" style="165" customWidth="1"/>
    <col min="1293" max="1293" width="15.7265625" style="165" customWidth="1"/>
    <col min="1294" max="1294" width="10.7265625" style="165" customWidth="1"/>
    <col min="1295" max="1295" width="15.7265625" style="165" customWidth="1"/>
    <col min="1296" max="1536" width="8.7265625" style="165"/>
    <col min="1537" max="1537" width="15.81640625" style="165" customWidth="1"/>
    <col min="1538" max="1538" width="10.7265625" style="165" customWidth="1"/>
    <col min="1539" max="1539" width="31.1796875" style="165" customWidth="1"/>
    <col min="1540" max="1540" width="13.81640625" style="165" customWidth="1"/>
    <col min="1541" max="1541" width="7.7265625" style="165" customWidth="1"/>
    <col min="1542" max="1542" width="6.453125" style="165" customWidth="1"/>
    <col min="1543" max="1543" width="17.7265625" style="165" customWidth="1"/>
    <col min="1544" max="1544" width="10.7265625" style="165" customWidth="1"/>
    <col min="1545" max="1545" width="15.7265625" style="165" customWidth="1"/>
    <col min="1546" max="1546" width="10.7265625" style="165" customWidth="1"/>
    <col min="1547" max="1547" width="15.7265625" style="165" customWidth="1"/>
    <col min="1548" max="1548" width="10.7265625" style="165" customWidth="1"/>
    <col min="1549" max="1549" width="15.7265625" style="165" customWidth="1"/>
    <col min="1550" max="1550" width="10.7265625" style="165" customWidth="1"/>
    <col min="1551" max="1551" width="15.7265625" style="165" customWidth="1"/>
    <col min="1552" max="1792" width="8.7265625" style="165"/>
    <col min="1793" max="1793" width="15.81640625" style="165" customWidth="1"/>
    <col min="1794" max="1794" width="10.7265625" style="165" customWidth="1"/>
    <col min="1795" max="1795" width="31.1796875" style="165" customWidth="1"/>
    <col min="1796" max="1796" width="13.81640625" style="165" customWidth="1"/>
    <col min="1797" max="1797" width="7.7265625" style="165" customWidth="1"/>
    <col min="1798" max="1798" width="6.453125" style="165" customWidth="1"/>
    <col min="1799" max="1799" width="17.7265625" style="165" customWidth="1"/>
    <col min="1800" max="1800" width="10.7265625" style="165" customWidth="1"/>
    <col min="1801" max="1801" width="15.7265625" style="165" customWidth="1"/>
    <col min="1802" max="1802" width="10.7265625" style="165" customWidth="1"/>
    <col min="1803" max="1803" width="15.7265625" style="165" customWidth="1"/>
    <col min="1804" max="1804" width="10.7265625" style="165" customWidth="1"/>
    <col min="1805" max="1805" width="15.7265625" style="165" customWidth="1"/>
    <col min="1806" max="1806" width="10.7265625" style="165" customWidth="1"/>
    <col min="1807" max="1807" width="15.7265625" style="165" customWidth="1"/>
    <col min="1808" max="2048" width="8.7265625" style="165"/>
    <col min="2049" max="2049" width="15.81640625" style="165" customWidth="1"/>
    <col min="2050" max="2050" width="10.7265625" style="165" customWidth="1"/>
    <col min="2051" max="2051" width="31.1796875" style="165" customWidth="1"/>
    <col min="2052" max="2052" width="13.81640625" style="165" customWidth="1"/>
    <col min="2053" max="2053" width="7.7265625" style="165" customWidth="1"/>
    <col min="2054" max="2054" width="6.453125" style="165" customWidth="1"/>
    <col min="2055" max="2055" width="17.7265625" style="165" customWidth="1"/>
    <col min="2056" max="2056" width="10.7265625" style="165" customWidth="1"/>
    <col min="2057" max="2057" width="15.7265625" style="165" customWidth="1"/>
    <col min="2058" max="2058" width="10.7265625" style="165" customWidth="1"/>
    <col min="2059" max="2059" width="15.7265625" style="165" customWidth="1"/>
    <col min="2060" max="2060" width="10.7265625" style="165" customWidth="1"/>
    <col min="2061" max="2061" width="15.7265625" style="165" customWidth="1"/>
    <col min="2062" max="2062" width="10.7265625" style="165" customWidth="1"/>
    <col min="2063" max="2063" width="15.7265625" style="165" customWidth="1"/>
    <col min="2064" max="2304" width="8.7265625" style="165"/>
    <col min="2305" max="2305" width="15.81640625" style="165" customWidth="1"/>
    <col min="2306" max="2306" width="10.7265625" style="165" customWidth="1"/>
    <col min="2307" max="2307" width="31.1796875" style="165" customWidth="1"/>
    <col min="2308" max="2308" width="13.81640625" style="165" customWidth="1"/>
    <col min="2309" max="2309" width="7.7265625" style="165" customWidth="1"/>
    <col min="2310" max="2310" width="6.453125" style="165" customWidth="1"/>
    <col min="2311" max="2311" width="17.7265625" style="165" customWidth="1"/>
    <col min="2312" max="2312" width="10.7265625" style="165" customWidth="1"/>
    <col min="2313" max="2313" width="15.7265625" style="165" customWidth="1"/>
    <col min="2314" max="2314" width="10.7265625" style="165" customWidth="1"/>
    <col min="2315" max="2315" width="15.7265625" style="165" customWidth="1"/>
    <col min="2316" max="2316" width="10.7265625" style="165" customWidth="1"/>
    <col min="2317" max="2317" width="15.7265625" style="165" customWidth="1"/>
    <col min="2318" max="2318" width="10.7265625" style="165" customWidth="1"/>
    <col min="2319" max="2319" width="15.7265625" style="165" customWidth="1"/>
    <col min="2320" max="2560" width="8.7265625" style="165"/>
    <col min="2561" max="2561" width="15.81640625" style="165" customWidth="1"/>
    <col min="2562" max="2562" width="10.7265625" style="165" customWidth="1"/>
    <col min="2563" max="2563" width="31.1796875" style="165" customWidth="1"/>
    <col min="2564" max="2564" width="13.81640625" style="165" customWidth="1"/>
    <col min="2565" max="2565" width="7.7265625" style="165" customWidth="1"/>
    <col min="2566" max="2566" width="6.453125" style="165" customWidth="1"/>
    <col min="2567" max="2567" width="17.7265625" style="165" customWidth="1"/>
    <col min="2568" max="2568" width="10.7265625" style="165" customWidth="1"/>
    <col min="2569" max="2569" width="15.7265625" style="165" customWidth="1"/>
    <col min="2570" max="2570" width="10.7265625" style="165" customWidth="1"/>
    <col min="2571" max="2571" width="15.7265625" style="165" customWidth="1"/>
    <col min="2572" max="2572" width="10.7265625" style="165" customWidth="1"/>
    <col min="2573" max="2573" width="15.7265625" style="165" customWidth="1"/>
    <col min="2574" max="2574" width="10.7265625" style="165" customWidth="1"/>
    <col min="2575" max="2575" width="15.7265625" style="165" customWidth="1"/>
    <col min="2576" max="2816" width="8.7265625" style="165"/>
    <col min="2817" max="2817" width="15.81640625" style="165" customWidth="1"/>
    <col min="2818" max="2818" width="10.7265625" style="165" customWidth="1"/>
    <col min="2819" max="2819" width="31.1796875" style="165" customWidth="1"/>
    <col min="2820" max="2820" width="13.81640625" style="165" customWidth="1"/>
    <col min="2821" max="2821" width="7.7265625" style="165" customWidth="1"/>
    <col min="2822" max="2822" width="6.453125" style="165" customWidth="1"/>
    <col min="2823" max="2823" width="17.7265625" style="165" customWidth="1"/>
    <col min="2824" max="2824" width="10.7265625" style="165" customWidth="1"/>
    <col min="2825" max="2825" width="15.7265625" style="165" customWidth="1"/>
    <col min="2826" max="2826" width="10.7265625" style="165" customWidth="1"/>
    <col min="2827" max="2827" width="15.7265625" style="165" customWidth="1"/>
    <col min="2828" max="2828" width="10.7265625" style="165" customWidth="1"/>
    <col min="2829" max="2829" width="15.7265625" style="165" customWidth="1"/>
    <col min="2830" max="2830" width="10.7265625" style="165" customWidth="1"/>
    <col min="2831" max="2831" width="15.7265625" style="165" customWidth="1"/>
    <col min="2832" max="3072" width="8.7265625" style="165"/>
    <col min="3073" max="3073" width="15.81640625" style="165" customWidth="1"/>
    <col min="3074" max="3074" width="10.7265625" style="165" customWidth="1"/>
    <col min="3075" max="3075" width="31.1796875" style="165" customWidth="1"/>
    <col min="3076" max="3076" width="13.81640625" style="165" customWidth="1"/>
    <col min="3077" max="3077" width="7.7265625" style="165" customWidth="1"/>
    <col min="3078" max="3078" width="6.453125" style="165" customWidth="1"/>
    <col min="3079" max="3079" width="17.7265625" style="165" customWidth="1"/>
    <col min="3080" max="3080" width="10.7265625" style="165" customWidth="1"/>
    <col min="3081" max="3081" width="15.7265625" style="165" customWidth="1"/>
    <col min="3082" max="3082" width="10.7265625" style="165" customWidth="1"/>
    <col min="3083" max="3083" width="15.7265625" style="165" customWidth="1"/>
    <col min="3084" max="3084" width="10.7265625" style="165" customWidth="1"/>
    <col min="3085" max="3085" width="15.7265625" style="165" customWidth="1"/>
    <col min="3086" max="3086" width="10.7265625" style="165" customWidth="1"/>
    <col min="3087" max="3087" width="15.7265625" style="165" customWidth="1"/>
    <col min="3088" max="3328" width="8.7265625" style="165"/>
    <col min="3329" max="3329" width="15.81640625" style="165" customWidth="1"/>
    <col min="3330" max="3330" width="10.7265625" style="165" customWidth="1"/>
    <col min="3331" max="3331" width="31.1796875" style="165" customWidth="1"/>
    <col min="3332" max="3332" width="13.81640625" style="165" customWidth="1"/>
    <col min="3333" max="3333" width="7.7265625" style="165" customWidth="1"/>
    <col min="3334" max="3334" width="6.453125" style="165" customWidth="1"/>
    <col min="3335" max="3335" width="17.7265625" style="165" customWidth="1"/>
    <col min="3336" max="3336" width="10.7265625" style="165" customWidth="1"/>
    <col min="3337" max="3337" width="15.7265625" style="165" customWidth="1"/>
    <col min="3338" max="3338" width="10.7265625" style="165" customWidth="1"/>
    <col min="3339" max="3339" width="15.7265625" style="165" customWidth="1"/>
    <col min="3340" max="3340" width="10.7265625" style="165" customWidth="1"/>
    <col min="3341" max="3341" width="15.7265625" style="165" customWidth="1"/>
    <col min="3342" max="3342" width="10.7265625" style="165" customWidth="1"/>
    <col min="3343" max="3343" width="15.7265625" style="165" customWidth="1"/>
    <col min="3344" max="3584" width="8.7265625" style="165"/>
    <col min="3585" max="3585" width="15.81640625" style="165" customWidth="1"/>
    <col min="3586" max="3586" width="10.7265625" style="165" customWidth="1"/>
    <col min="3587" max="3587" width="31.1796875" style="165" customWidth="1"/>
    <col min="3588" max="3588" width="13.81640625" style="165" customWidth="1"/>
    <col min="3589" max="3589" width="7.7265625" style="165" customWidth="1"/>
    <col min="3590" max="3590" width="6.453125" style="165" customWidth="1"/>
    <col min="3591" max="3591" width="17.7265625" style="165" customWidth="1"/>
    <col min="3592" max="3592" width="10.7265625" style="165" customWidth="1"/>
    <col min="3593" max="3593" width="15.7265625" style="165" customWidth="1"/>
    <col min="3594" max="3594" width="10.7265625" style="165" customWidth="1"/>
    <col min="3595" max="3595" width="15.7265625" style="165" customWidth="1"/>
    <col min="3596" max="3596" width="10.7265625" style="165" customWidth="1"/>
    <col min="3597" max="3597" width="15.7265625" style="165" customWidth="1"/>
    <col min="3598" max="3598" width="10.7265625" style="165" customWidth="1"/>
    <col min="3599" max="3599" width="15.7265625" style="165" customWidth="1"/>
    <col min="3600" max="3840" width="8.7265625" style="165"/>
    <col min="3841" max="3841" width="15.81640625" style="165" customWidth="1"/>
    <col min="3842" max="3842" width="10.7265625" style="165" customWidth="1"/>
    <col min="3843" max="3843" width="31.1796875" style="165" customWidth="1"/>
    <col min="3844" max="3844" width="13.81640625" style="165" customWidth="1"/>
    <col min="3845" max="3845" width="7.7265625" style="165" customWidth="1"/>
    <col min="3846" max="3846" width="6.453125" style="165" customWidth="1"/>
    <col min="3847" max="3847" width="17.7265625" style="165" customWidth="1"/>
    <col min="3848" max="3848" width="10.7265625" style="165" customWidth="1"/>
    <col min="3849" max="3849" width="15.7265625" style="165" customWidth="1"/>
    <col min="3850" max="3850" width="10.7265625" style="165" customWidth="1"/>
    <col min="3851" max="3851" width="15.7265625" style="165" customWidth="1"/>
    <col min="3852" max="3852" width="10.7265625" style="165" customWidth="1"/>
    <col min="3853" max="3853" width="15.7265625" style="165" customWidth="1"/>
    <col min="3854" max="3854" width="10.7265625" style="165" customWidth="1"/>
    <col min="3855" max="3855" width="15.7265625" style="165" customWidth="1"/>
    <col min="3856" max="4096" width="8.7265625" style="165"/>
    <col min="4097" max="4097" width="15.81640625" style="165" customWidth="1"/>
    <col min="4098" max="4098" width="10.7265625" style="165" customWidth="1"/>
    <col min="4099" max="4099" width="31.1796875" style="165" customWidth="1"/>
    <col min="4100" max="4100" width="13.81640625" style="165" customWidth="1"/>
    <col min="4101" max="4101" width="7.7265625" style="165" customWidth="1"/>
    <col min="4102" max="4102" width="6.453125" style="165" customWidth="1"/>
    <col min="4103" max="4103" width="17.7265625" style="165" customWidth="1"/>
    <col min="4104" max="4104" width="10.7265625" style="165" customWidth="1"/>
    <col min="4105" max="4105" width="15.7265625" style="165" customWidth="1"/>
    <col min="4106" max="4106" width="10.7265625" style="165" customWidth="1"/>
    <col min="4107" max="4107" width="15.7265625" style="165" customWidth="1"/>
    <col min="4108" max="4108" width="10.7265625" style="165" customWidth="1"/>
    <col min="4109" max="4109" width="15.7265625" style="165" customWidth="1"/>
    <col min="4110" max="4110" width="10.7265625" style="165" customWidth="1"/>
    <col min="4111" max="4111" width="15.7265625" style="165" customWidth="1"/>
    <col min="4112" max="4352" width="8.7265625" style="165"/>
    <col min="4353" max="4353" width="15.81640625" style="165" customWidth="1"/>
    <col min="4354" max="4354" width="10.7265625" style="165" customWidth="1"/>
    <col min="4355" max="4355" width="31.1796875" style="165" customWidth="1"/>
    <col min="4356" max="4356" width="13.81640625" style="165" customWidth="1"/>
    <col min="4357" max="4357" width="7.7265625" style="165" customWidth="1"/>
    <col min="4358" max="4358" width="6.453125" style="165" customWidth="1"/>
    <col min="4359" max="4359" width="17.7265625" style="165" customWidth="1"/>
    <col min="4360" max="4360" width="10.7265625" style="165" customWidth="1"/>
    <col min="4361" max="4361" width="15.7265625" style="165" customWidth="1"/>
    <col min="4362" max="4362" width="10.7265625" style="165" customWidth="1"/>
    <col min="4363" max="4363" width="15.7265625" style="165" customWidth="1"/>
    <col min="4364" max="4364" width="10.7265625" style="165" customWidth="1"/>
    <col min="4365" max="4365" width="15.7265625" style="165" customWidth="1"/>
    <col min="4366" max="4366" width="10.7265625" style="165" customWidth="1"/>
    <col min="4367" max="4367" width="15.7265625" style="165" customWidth="1"/>
    <col min="4368" max="4608" width="8.7265625" style="165"/>
    <col min="4609" max="4609" width="15.81640625" style="165" customWidth="1"/>
    <col min="4610" max="4610" width="10.7265625" style="165" customWidth="1"/>
    <col min="4611" max="4611" width="31.1796875" style="165" customWidth="1"/>
    <col min="4612" max="4612" width="13.81640625" style="165" customWidth="1"/>
    <col min="4613" max="4613" width="7.7265625" style="165" customWidth="1"/>
    <col min="4614" max="4614" width="6.453125" style="165" customWidth="1"/>
    <col min="4615" max="4615" width="17.7265625" style="165" customWidth="1"/>
    <col min="4616" max="4616" width="10.7265625" style="165" customWidth="1"/>
    <col min="4617" max="4617" width="15.7265625" style="165" customWidth="1"/>
    <col min="4618" max="4618" width="10.7265625" style="165" customWidth="1"/>
    <col min="4619" max="4619" width="15.7265625" style="165" customWidth="1"/>
    <col min="4620" max="4620" width="10.7265625" style="165" customWidth="1"/>
    <col min="4621" max="4621" width="15.7265625" style="165" customWidth="1"/>
    <col min="4622" max="4622" width="10.7265625" style="165" customWidth="1"/>
    <col min="4623" max="4623" width="15.7265625" style="165" customWidth="1"/>
    <col min="4624" max="4864" width="8.7265625" style="165"/>
    <col min="4865" max="4865" width="15.81640625" style="165" customWidth="1"/>
    <col min="4866" max="4866" width="10.7265625" style="165" customWidth="1"/>
    <col min="4867" max="4867" width="31.1796875" style="165" customWidth="1"/>
    <col min="4868" max="4868" width="13.81640625" style="165" customWidth="1"/>
    <col min="4869" max="4869" width="7.7265625" style="165" customWidth="1"/>
    <col min="4870" max="4870" width="6.453125" style="165" customWidth="1"/>
    <col min="4871" max="4871" width="17.7265625" style="165" customWidth="1"/>
    <col min="4872" max="4872" width="10.7265625" style="165" customWidth="1"/>
    <col min="4873" max="4873" width="15.7265625" style="165" customWidth="1"/>
    <col min="4874" max="4874" width="10.7265625" style="165" customWidth="1"/>
    <col min="4875" max="4875" width="15.7265625" style="165" customWidth="1"/>
    <col min="4876" max="4876" width="10.7265625" style="165" customWidth="1"/>
    <col min="4877" max="4877" width="15.7265625" style="165" customWidth="1"/>
    <col min="4878" max="4878" width="10.7265625" style="165" customWidth="1"/>
    <col min="4879" max="4879" width="15.7265625" style="165" customWidth="1"/>
    <col min="4880" max="5120" width="8.7265625" style="165"/>
    <col min="5121" max="5121" width="15.81640625" style="165" customWidth="1"/>
    <col min="5122" max="5122" width="10.7265625" style="165" customWidth="1"/>
    <col min="5123" max="5123" width="31.1796875" style="165" customWidth="1"/>
    <col min="5124" max="5124" width="13.81640625" style="165" customWidth="1"/>
    <col min="5125" max="5125" width="7.7265625" style="165" customWidth="1"/>
    <col min="5126" max="5126" width="6.453125" style="165" customWidth="1"/>
    <col min="5127" max="5127" width="17.7265625" style="165" customWidth="1"/>
    <col min="5128" max="5128" width="10.7265625" style="165" customWidth="1"/>
    <col min="5129" max="5129" width="15.7265625" style="165" customWidth="1"/>
    <col min="5130" max="5130" width="10.7265625" style="165" customWidth="1"/>
    <col min="5131" max="5131" width="15.7265625" style="165" customWidth="1"/>
    <col min="5132" max="5132" width="10.7265625" style="165" customWidth="1"/>
    <col min="5133" max="5133" width="15.7265625" style="165" customWidth="1"/>
    <col min="5134" max="5134" width="10.7265625" style="165" customWidth="1"/>
    <col min="5135" max="5135" width="15.7265625" style="165" customWidth="1"/>
    <col min="5136" max="5376" width="8.7265625" style="165"/>
    <col min="5377" max="5377" width="15.81640625" style="165" customWidth="1"/>
    <col min="5378" max="5378" width="10.7265625" style="165" customWidth="1"/>
    <col min="5379" max="5379" width="31.1796875" style="165" customWidth="1"/>
    <col min="5380" max="5380" width="13.81640625" style="165" customWidth="1"/>
    <col min="5381" max="5381" width="7.7265625" style="165" customWidth="1"/>
    <col min="5382" max="5382" width="6.453125" style="165" customWidth="1"/>
    <col min="5383" max="5383" width="17.7265625" style="165" customWidth="1"/>
    <col min="5384" max="5384" width="10.7265625" style="165" customWidth="1"/>
    <col min="5385" max="5385" width="15.7265625" style="165" customWidth="1"/>
    <col min="5386" max="5386" width="10.7265625" style="165" customWidth="1"/>
    <col min="5387" max="5387" width="15.7265625" style="165" customWidth="1"/>
    <col min="5388" max="5388" width="10.7265625" style="165" customWidth="1"/>
    <col min="5389" max="5389" width="15.7265625" style="165" customWidth="1"/>
    <col min="5390" max="5390" width="10.7265625" style="165" customWidth="1"/>
    <col min="5391" max="5391" width="15.7265625" style="165" customWidth="1"/>
    <col min="5392" max="5632" width="8.7265625" style="165"/>
    <col min="5633" max="5633" width="15.81640625" style="165" customWidth="1"/>
    <col min="5634" max="5634" width="10.7265625" style="165" customWidth="1"/>
    <col min="5635" max="5635" width="31.1796875" style="165" customWidth="1"/>
    <col min="5636" max="5636" width="13.81640625" style="165" customWidth="1"/>
    <col min="5637" max="5637" width="7.7265625" style="165" customWidth="1"/>
    <col min="5638" max="5638" width="6.453125" style="165" customWidth="1"/>
    <col min="5639" max="5639" width="17.7265625" style="165" customWidth="1"/>
    <col min="5640" max="5640" width="10.7265625" style="165" customWidth="1"/>
    <col min="5641" max="5641" width="15.7265625" style="165" customWidth="1"/>
    <col min="5642" max="5642" width="10.7265625" style="165" customWidth="1"/>
    <col min="5643" max="5643" width="15.7265625" style="165" customWidth="1"/>
    <col min="5644" max="5644" width="10.7265625" style="165" customWidth="1"/>
    <col min="5645" max="5645" width="15.7265625" style="165" customWidth="1"/>
    <col min="5646" max="5646" width="10.7265625" style="165" customWidth="1"/>
    <col min="5647" max="5647" width="15.7265625" style="165" customWidth="1"/>
    <col min="5648" max="5888" width="8.7265625" style="165"/>
    <col min="5889" max="5889" width="15.81640625" style="165" customWidth="1"/>
    <col min="5890" max="5890" width="10.7265625" style="165" customWidth="1"/>
    <col min="5891" max="5891" width="31.1796875" style="165" customWidth="1"/>
    <col min="5892" max="5892" width="13.81640625" style="165" customWidth="1"/>
    <col min="5893" max="5893" width="7.7265625" style="165" customWidth="1"/>
    <col min="5894" max="5894" width="6.453125" style="165" customWidth="1"/>
    <col min="5895" max="5895" width="17.7265625" style="165" customWidth="1"/>
    <col min="5896" max="5896" width="10.7265625" style="165" customWidth="1"/>
    <col min="5897" max="5897" width="15.7265625" style="165" customWidth="1"/>
    <col min="5898" max="5898" width="10.7265625" style="165" customWidth="1"/>
    <col min="5899" max="5899" width="15.7265625" style="165" customWidth="1"/>
    <col min="5900" max="5900" width="10.7265625" style="165" customWidth="1"/>
    <col min="5901" max="5901" width="15.7265625" style="165" customWidth="1"/>
    <col min="5902" max="5902" width="10.7265625" style="165" customWidth="1"/>
    <col min="5903" max="5903" width="15.7265625" style="165" customWidth="1"/>
    <col min="5904" max="6144" width="8.7265625" style="165"/>
    <col min="6145" max="6145" width="15.81640625" style="165" customWidth="1"/>
    <col min="6146" max="6146" width="10.7265625" style="165" customWidth="1"/>
    <col min="6147" max="6147" width="31.1796875" style="165" customWidth="1"/>
    <col min="6148" max="6148" width="13.81640625" style="165" customWidth="1"/>
    <col min="6149" max="6149" width="7.7265625" style="165" customWidth="1"/>
    <col min="6150" max="6150" width="6.453125" style="165" customWidth="1"/>
    <col min="6151" max="6151" width="17.7265625" style="165" customWidth="1"/>
    <col min="6152" max="6152" width="10.7265625" style="165" customWidth="1"/>
    <col min="6153" max="6153" width="15.7265625" style="165" customWidth="1"/>
    <col min="6154" max="6154" width="10.7265625" style="165" customWidth="1"/>
    <col min="6155" max="6155" width="15.7265625" style="165" customWidth="1"/>
    <col min="6156" max="6156" width="10.7265625" style="165" customWidth="1"/>
    <col min="6157" max="6157" width="15.7265625" style="165" customWidth="1"/>
    <col min="6158" max="6158" width="10.7265625" style="165" customWidth="1"/>
    <col min="6159" max="6159" width="15.7265625" style="165" customWidth="1"/>
    <col min="6160" max="6400" width="8.7265625" style="165"/>
    <col min="6401" max="6401" width="15.81640625" style="165" customWidth="1"/>
    <col min="6402" max="6402" width="10.7265625" style="165" customWidth="1"/>
    <col min="6403" max="6403" width="31.1796875" style="165" customWidth="1"/>
    <col min="6404" max="6404" width="13.81640625" style="165" customWidth="1"/>
    <col min="6405" max="6405" width="7.7265625" style="165" customWidth="1"/>
    <col min="6406" max="6406" width="6.453125" style="165" customWidth="1"/>
    <col min="6407" max="6407" width="17.7265625" style="165" customWidth="1"/>
    <col min="6408" max="6408" width="10.7265625" style="165" customWidth="1"/>
    <col min="6409" max="6409" width="15.7265625" style="165" customWidth="1"/>
    <col min="6410" max="6410" width="10.7265625" style="165" customWidth="1"/>
    <col min="6411" max="6411" width="15.7265625" style="165" customWidth="1"/>
    <col min="6412" max="6412" width="10.7265625" style="165" customWidth="1"/>
    <col min="6413" max="6413" width="15.7265625" style="165" customWidth="1"/>
    <col min="6414" max="6414" width="10.7265625" style="165" customWidth="1"/>
    <col min="6415" max="6415" width="15.7265625" style="165" customWidth="1"/>
    <col min="6416" max="6656" width="8.7265625" style="165"/>
    <col min="6657" max="6657" width="15.81640625" style="165" customWidth="1"/>
    <col min="6658" max="6658" width="10.7265625" style="165" customWidth="1"/>
    <col min="6659" max="6659" width="31.1796875" style="165" customWidth="1"/>
    <col min="6660" max="6660" width="13.81640625" style="165" customWidth="1"/>
    <col min="6661" max="6661" width="7.7265625" style="165" customWidth="1"/>
    <col min="6662" max="6662" width="6.453125" style="165" customWidth="1"/>
    <col min="6663" max="6663" width="17.7265625" style="165" customWidth="1"/>
    <col min="6664" max="6664" width="10.7265625" style="165" customWidth="1"/>
    <col min="6665" max="6665" width="15.7265625" style="165" customWidth="1"/>
    <col min="6666" max="6666" width="10.7265625" style="165" customWidth="1"/>
    <col min="6667" max="6667" width="15.7265625" style="165" customWidth="1"/>
    <col min="6668" max="6668" width="10.7265625" style="165" customWidth="1"/>
    <col min="6669" max="6669" width="15.7265625" style="165" customWidth="1"/>
    <col min="6670" max="6670" width="10.7265625" style="165" customWidth="1"/>
    <col min="6671" max="6671" width="15.7265625" style="165" customWidth="1"/>
    <col min="6672" max="6912" width="8.7265625" style="165"/>
    <col min="6913" max="6913" width="15.81640625" style="165" customWidth="1"/>
    <col min="6914" max="6914" width="10.7265625" style="165" customWidth="1"/>
    <col min="6915" max="6915" width="31.1796875" style="165" customWidth="1"/>
    <col min="6916" max="6916" width="13.81640625" style="165" customWidth="1"/>
    <col min="6917" max="6917" width="7.7265625" style="165" customWidth="1"/>
    <col min="6918" max="6918" width="6.453125" style="165" customWidth="1"/>
    <col min="6919" max="6919" width="17.7265625" style="165" customWidth="1"/>
    <col min="6920" max="6920" width="10.7265625" style="165" customWidth="1"/>
    <col min="6921" max="6921" width="15.7265625" style="165" customWidth="1"/>
    <col min="6922" max="6922" width="10.7265625" style="165" customWidth="1"/>
    <col min="6923" max="6923" width="15.7265625" style="165" customWidth="1"/>
    <col min="6924" max="6924" width="10.7265625" style="165" customWidth="1"/>
    <col min="6925" max="6925" width="15.7265625" style="165" customWidth="1"/>
    <col min="6926" max="6926" width="10.7265625" style="165" customWidth="1"/>
    <col min="6927" max="6927" width="15.7265625" style="165" customWidth="1"/>
    <col min="6928" max="7168" width="8.7265625" style="165"/>
    <col min="7169" max="7169" width="15.81640625" style="165" customWidth="1"/>
    <col min="7170" max="7170" width="10.7265625" style="165" customWidth="1"/>
    <col min="7171" max="7171" width="31.1796875" style="165" customWidth="1"/>
    <col min="7172" max="7172" width="13.81640625" style="165" customWidth="1"/>
    <col min="7173" max="7173" width="7.7265625" style="165" customWidth="1"/>
    <col min="7174" max="7174" width="6.453125" style="165" customWidth="1"/>
    <col min="7175" max="7175" width="17.7265625" style="165" customWidth="1"/>
    <col min="7176" max="7176" width="10.7265625" style="165" customWidth="1"/>
    <col min="7177" max="7177" width="15.7265625" style="165" customWidth="1"/>
    <col min="7178" max="7178" width="10.7265625" style="165" customWidth="1"/>
    <col min="7179" max="7179" width="15.7265625" style="165" customWidth="1"/>
    <col min="7180" max="7180" width="10.7265625" style="165" customWidth="1"/>
    <col min="7181" max="7181" width="15.7265625" style="165" customWidth="1"/>
    <col min="7182" max="7182" width="10.7265625" style="165" customWidth="1"/>
    <col min="7183" max="7183" width="15.7265625" style="165" customWidth="1"/>
    <col min="7184" max="7424" width="8.7265625" style="165"/>
    <col min="7425" max="7425" width="15.81640625" style="165" customWidth="1"/>
    <col min="7426" max="7426" width="10.7265625" style="165" customWidth="1"/>
    <col min="7427" max="7427" width="31.1796875" style="165" customWidth="1"/>
    <col min="7428" max="7428" width="13.81640625" style="165" customWidth="1"/>
    <col min="7429" max="7429" width="7.7265625" style="165" customWidth="1"/>
    <col min="7430" max="7430" width="6.453125" style="165" customWidth="1"/>
    <col min="7431" max="7431" width="17.7265625" style="165" customWidth="1"/>
    <col min="7432" max="7432" width="10.7265625" style="165" customWidth="1"/>
    <col min="7433" max="7433" width="15.7265625" style="165" customWidth="1"/>
    <col min="7434" max="7434" width="10.7265625" style="165" customWidth="1"/>
    <col min="7435" max="7435" width="15.7265625" style="165" customWidth="1"/>
    <col min="7436" max="7436" width="10.7265625" style="165" customWidth="1"/>
    <col min="7437" max="7437" width="15.7265625" style="165" customWidth="1"/>
    <col min="7438" max="7438" width="10.7265625" style="165" customWidth="1"/>
    <col min="7439" max="7439" width="15.7265625" style="165" customWidth="1"/>
    <col min="7440" max="7680" width="8.7265625" style="165"/>
    <col min="7681" max="7681" width="15.81640625" style="165" customWidth="1"/>
    <col min="7682" max="7682" width="10.7265625" style="165" customWidth="1"/>
    <col min="7683" max="7683" width="31.1796875" style="165" customWidth="1"/>
    <col min="7684" max="7684" width="13.81640625" style="165" customWidth="1"/>
    <col min="7685" max="7685" width="7.7265625" style="165" customWidth="1"/>
    <col min="7686" max="7686" width="6.453125" style="165" customWidth="1"/>
    <col min="7687" max="7687" width="17.7265625" style="165" customWidth="1"/>
    <col min="7688" max="7688" width="10.7265625" style="165" customWidth="1"/>
    <col min="7689" max="7689" width="15.7265625" style="165" customWidth="1"/>
    <col min="7690" max="7690" width="10.7265625" style="165" customWidth="1"/>
    <col min="7691" max="7691" width="15.7265625" style="165" customWidth="1"/>
    <col min="7692" max="7692" width="10.7265625" style="165" customWidth="1"/>
    <col min="7693" max="7693" width="15.7265625" style="165" customWidth="1"/>
    <col min="7694" max="7694" width="10.7265625" style="165" customWidth="1"/>
    <col min="7695" max="7695" width="15.7265625" style="165" customWidth="1"/>
    <col min="7696" max="7936" width="8.7265625" style="165"/>
    <col min="7937" max="7937" width="15.81640625" style="165" customWidth="1"/>
    <col min="7938" max="7938" width="10.7265625" style="165" customWidth="1"/>
    <col min="7939" max="7939" width="31.1796875" style="165" customWidth="1"/>
    <col min="7940" max="7940" width="13.81640625" style="165" customWidth="1"/>
    <col min="7941" max="7941" width="7.7265625" style="165" customWidth="1"/>
    <col min="7942" max="7942" width="6.453125" style="165" customWidth="1"/>
    <col min="7943" max="7943" width="17.7265625" style="165" customWidth="1"/>
    <col min="7944" max="7944" width="10.7265625" style="165" customWidth="1"/>
    <col min="7945" max="7945" width="15.7265625" style="165" customWidth="1"/>
    <col min="7946" max="7946" width="10.7265625" style="165" customWidth="1"/>
    <col min="7947" max="7947" width="15.7265625" style="165" customWidth="1"/>
    <col min="7948" max="7948" width="10.7265625" style="165" customWidth="1"/>
    <col min="7949" max="7949" width="15.7265625" style="165" customWidth="1"/>
    <col min="7950" max="7950" width="10.7265625" style="165" customWidth="1"/>
    <col min="7951" max="7951" width="15.7265625" style="165" customWidth="1"/>
    <col min="7952" max="8192" width="8.7265625" style="165"/>
    <col min="8193" max="8193" width="15.81640625" style="165" customWidth="1"/>
    <col min="8194" max="8194" width="10.7265625" style="165" customWidth="1"/>
    <col min="8195" max="8195" width="31.1796875" style="165" customWidth="1"/>
    <col min="8196" max="8196" width="13.81640625" style="165" customWidth="1"/>
    <col min="8197" max="8197" width="7.7265625" style="165" customWidth="1"/>
    <col min="8198" max="8198" width="6.453125" style="165" customWidth="1"/>
    <col min="8199" max="8199" width="17.7265625" style="165" customWidth="1"/>
    <col min="8200" max="8200" width="10.7265625" style="165" customWidth="1"/>
    <col min="8201" max="8201" width="15.7265625" style="165" customWidth="1"/>
    <col min="8202" max="8202" width="10.7265625" style="165" customWidth="1"/>
    <col min="8203" max="8203" width="15.7265625" style="165" customWidth="1"/>
    <col min="8204" max="8204" width="10.7265625" style="165" customWidth="1"/>
    <col min="8205" max="8205" width="15.7265625" style="165" customWidth="1"/>
    <col min="8206" max="8206" width="10.7265625" style="165" customWidth="1"/>
    <col min="8207" max="8207" width="15.7265625" style="165" customWidth="1"/>
    <col min="8208" max="8448" width="8.7265625" style="165"/>
    <col min="8449" max="8449" width="15.81640625" style="165" customWidth="1"/>
    <col min="8450" max="8450" width="10.7265625" style="165" customWidth="1"/>
    <col min="8451" max="8451" width="31.1796875" style="165" customWidth="1"/>
    <col min="8452" max="8452" width="13.81640625" style="165" customWidth="1"/>
    <col min="8453" max="8453" width="7.7265625" style="165" customWidth="1"/>
    <col min="8454" max="8454" width="6.453125" style="165" customWidth="1"/>
    <col min="8455" max="8455" width="17.7265625" style="165" customWidth="1"/>
    <col min="8456" max="8456" width="10.7265625" style="165" customWidth="1"/>
    <col min="8457" max="8457" width="15.7265625" style="165" customWidth="1"/>
    <col min="8458" max="8458" width="10.7265625" style="165" customWidth="1"/>
    <col min="8459" max="8459" width="15.7265625" style="165" customWidth="1"/>
    <col min="8460" max="8460" width="10.7265625" style="165" customWidth="1"/>
    <col min="8461" max="8461" width="15.7265625" style="165" customWidth="1"/>
    <col min="8462" max="8462" width="10.7265625" style="165" customWidth="1"/>
    <col min="8463" max="8463" width="15.7265625" style="165" customWidth="1"/>
    <col min="8464" max="8704" width="8.7265625" style="165"/>
    <col min="8705" max="8705" width="15.81640625" style="165" customWidth="1"/>
    <col min="8706" max="8706" width="10.7265625" style="165" customWidth="1"/>
    <col min="8707" max="8707" width="31.1796875" style="165" customWidth="1"/>
    <col min="8708" max="8708" width="13.81640625" style="165" customWidth="1"/>
    <col min="8709" max="8709" width="7.7265625" style="165" customWidth="1"/>
    <col min="8710" max="8710" width="6.453125" style="165" customWidth="1"/>
    <col min="8711" max="8711" width="17.7265625" style="165" customWidth="1"/>
    <col min="8712" max="8712" width="10.7265625" style="165" customWidth="1"/>
    <col min="8713" max="8713" width="15.7265625" style="165" customWidth="1"/>
    <col min="8714" max="8714" width="10.7265625" style="165" customWidth="1"/>
    <col min="8715" max="8715" width="15.7265625" style="165" customWidth="1"/>
    <col min="8716" max="8716" width="10.7265625" style="165" customWidth="1"/>
    <col min="8717" max="8717" width="15.7265625" style="165" customWidth="1"/>
    <col min="8718" max="8718" width="10.7265625" style="165" customWidth="1"/>
    <col min="8719" max="8719" width="15.7265625" style="165" customWidth="1"/>
    <col min="8720" max="8960" width="8.7265625" style="165"/>
    <col min="8961" max="8961" width="15.81640625" style="165" customWidth="1"/>
    <col min="8962" max="8962" width="10.7265625" style="165" customWidth="1"/>
    <col min="8963" max="8963" width="31.1796875" style="165" customWidth="1"/>
    <col min="8964" max="8964" width="13.81640625" style="165" customWidth="1"/>
    <col min="8965" max="8965" width="7.7265625" style="165" customWidth="1"/>
    <col min="8966" max="8966" width="6.453125" style="165" customWidth="1"/>
    <col min="8967" max="8967" width="17.7265625" style="165" customWidth="1"/>
    <col min="8968" max="8968" width="10.7265625" style="165" customWidth="1"/>
    <col min="8969" max="8969" width="15.7265625" style="165" customWidth="1"/>
    <col min="8970" max="8970" width="10.7265625" style="165" customWidth="1"/>
    <col min="8971" max="8971" width="15.7265625" style="165" customWidth="1"/>
    <col min="8972" max="8972" width="10.7265625" style="165" customWidth="1"/>
    <col min="8973" max="8973" width="15.7265625" style="165" customWidth="1"/>
    <col min="8974" max="8974" width="10.7265625" style="165" customWidth="1"/>
    <col min="8975" max="8975" width="15.7265625" style="165" customWidth="1"/>
    <col min="8976" max="9216" width="8.7265625" style="165"/>
    <col min="9217" max="9217" width="15.81640625" style="165" customWidth="1"/>
    <col min="9218" max="9218" width="10.7265625" style="165" customWidth="1"/>
    <col min="9219" max="9219" width="31.1796875" style="165" customWidth="1"/>
    <col min="9220" max="9220" width="13.81640625" style="165" customWidth="1"/>
    <col min="9221" max="9221" width="7.7265625" style="165" customWidth="1"/>
    <col min="9222" max="9222" width="6.453125" style="165" customWidth="1"/>
    <col min="9223" max="9223" width="17.7265625" style="165" customWidth="1"/>
    <col min="9224" max="9224" width="10.7265625" style="165" customWidth="1"/>
    <col min="9225" max="9225" width="15.7265625" style="165" customWidth="1"/>
    <col min="9226" max="9226" width="10.7265625" style="165" customWidth="1"/>
    <col min="9227" max="9227" width="15.7265625" style="165" customWidth="1"/>
    <col min="9228" max="9228" width="10.7265625" style="165" customWidth="1"/>
    <col min="9229" max="9229" width="15.7265625" style="165" customWidth="1"/>
    <col min="9230" max="9230" width="10.7265625" style="165" customWidth="1"/>
    <col min="9231" max="9231" width="15.7265625" style="165" customWidth="1"/>
    <col min="9232" max="9472" width="8.7265625" style="165"/>
    <col min="9473" max="9473" width="15.81640625" style="165" customWidth="1"/>
    <col min="9474" max="9474" width="10.7265625" style="165" customWidth="1"/>
    <col min="9475" max="9475" width="31.1796875" style="165" customWidth="1"/>
    <col min="9476" max="9476" width="13.81640625" style="165" customWidth="1"/>
    <col min="9477" max="9477" width="7.7265625" style="165" customWidth="1"/>
    <col min="9478" max="9478" width="6.453125" style="165" customWidth="1"/>
    <col min="9479" max="9479" width="17.7265625" style="165" customWidth="1"/>
    <col min="9480" max="9480" width="10.7265625" style="165" customWidth="1"/>
    <col min="9481" max="9481" width="15.7265625" style="165" customWidth="1"/>
    <col min="9482" max="9482" width="10.7265625" style="165" customWidth="1"/>
    <col min="9483" max="9483" width="15.7265625" style="165" customWidth="1"/>
    <col min="9484" max="9484" width="10.7265625" style="165" customWidth="1"/>
    <col min="9485" max="9485" width="15.7265625" style="165" customWidth="1"/>
    <col min="9486" max="9486" width="10.7265625" style="165" customWidth="1"/>
    <col min="9487" max="9487" width="15.7265625" style="165" customWidth="1"/>
    <col min="9488" max="9728" width="8.7265625" style="165"/>
    <col min="9729" max="9729" width="15.81640625" style="165" customWidth="1"/>
    <col min="9730" max="9730" width="10.7265625" style="165" customWidth="1"/>
    <col min="9731" max="9731" width="31.1796875" style="165" customWidth="1"/>
    <col min="9732" max="9732" width="13.81640625" style="165" customWidth="1"/>
    <col min="9733" max="9733" width="7.7265625" style="165" customWidth="1"/>
    <col min="9734" max="9734" width="6.453125" style="165" customWidth="1"/>
    <col min="9735" max="9735" width="17.7265625" style="165" customWidth="1"/>
    <col min="9736" max="9736" width="10.7265625" style="165" customWidth="1"/>
    <col min="9737" max="9737" width="15.7265625" style="165" customWidth="1"/>
    <col min="9738" max="9738" width="10.7265625" style="165" customWidth="1"/>
    <col min="9739" max="9739" width="15.7265625" style="165" customWidth="1"/>
    <col min="9740" max="9740" width="10.7265625" style="165" customWidth="1"/>
    <col min="9741" max="9741" width="15.7265625" style="165" customWidth="1"/>
    <col min="9742" max="9742" width="10.7265625" style="165" customWidth="1"/>
    <col min="9743" max="9743" width="15.7265625" style="165" customWidth="1"/>
    <col min="9744" max="9984" width="8.7265625" style="165"/>
    <col min="9985" max="9985" width="15.81640625" style="165" customWidth="1"/>
    <col min="9986" max="9986" width="10.7265625" style="165" customWidth="1"/>
    <col min="9987" max="9987" width="31.1796875" style="165" customWidth="1"/>
    <col min="9988" max="9988" width="13.81640625" style="165" customWidth="1"/>
    <col min="9989" max="9989" width="7.7265625" style="165" customWidth="1"/>
    <col min="9990" max="9990" width="6.453125" style="165" customWidth="1"/>
    <col min="9991" max="9991" width="17.7265625" style="165" customWidth="1"/>
    <col min="9992" max="9992" width="10.7265625" style="165" customWidth="1"/>
    <col min="9993" max="9993" width="15.7265625" style="165" customWidth="1"/>
    <col min="9994" max="9994" width="10.7265625" style="165" customWidth="1"/>
    <col min="9995" max="9995" width="15.7265625" style="165" customWidth="1"/>
    <col min="9996" max="9996" width="10.7265625" style="165" customWidth="1"/>
    <col min="9997" max="9997" width="15.7265625" style="165" customWidth="1"/>
    <col min="9998" max="9998" width="10.7265625" style="165" customWidth="1"/>
    <col min="9999" max="9999" width="15.7265625" style="165" customWidth="1"/>
    <col min="10000" max="10240" width="8.7265625" style="165"/>
    <col min="10241" max="10241" width="15.81640625" style="165" customWidth="1"/>
    <col min="10242" max="10242" width="10.7265625" style="165" customWidth="1"/>
    <col min="10243" max="10243" width="31.1796875" style="165" customWidth="1"/>
    <col min="10244" max="10244" width="13.81640625" style="165" customWidth="1"/>
    <col min="10245" max="10245" width="7.7265625" style="165" customWidth="1"/>
    <col min="10246" max="10246" width="6.453125" style="165" customWidth="1"/>
    <col min="10247" max="10247" width="17.7265625" style="165" customWidth="1"/>
    <col min="10248" max="10248" width="10.7265625" style="165" customWidth="1"/>
    <col min="10249" max="10249" width="15.7265625" style="165" customWidth="1"/>
    <col min="10250" max="10250" width="10.7265625" style="165" customWidth="1"/>
    <col min="10251" max="10251" width="15.7265625" style="165" customWidth="1"/>
    <col min="10252" max="10252" width="10.7265625" style="165" customWidth="1"/>
    <col min="10253" max="10253" width="15.7265625" style="165" customWidth="1"/>
    <col min="10254" max="10254" width="10.7265625" style="165" customWidth="1"/>
    <col min="10255" max="10255" width="15.7265625" style="165" customWidth="1"/>
    <col min="10256" max="10496" width="8.7265625" style="165"/>
    <col min="10497" max="10497" width="15.81640625" style="165" customWidth="1"/>
    <col min="10498" max="10498" width="10.7265625" style="165" customWidth="1"/>
    <col min="10499" max="10499" width="31.1796875" style="165" customWidth="1"/>
    <col min="10500" max="10500" width="13.81640625" style="165" customWidth="1"/>
    <col min="10501" max="10501" width="7.7265625" style="165" customWidth="1"/>
    <col min="10502" max="10502" width="6.453125" style="165" customWidth="1"/>
    <col min="10503" max="10503" width="17.7265625" style="165" customWidth="1"/>
    <col min="10504" max="10504" width="10.7265625" style="165" customWidth="1"/>
    <col min="10505" max="10505" width="15.7265625" style="165" customWidth="1"/>
    <col min="10506" max="10506" width="10.7265625" style="165" customWidth="1"/>
    <col min="10507" max="10507" width="15.7265625" style="165" customWidth="1"/>
    <col min="10508" max="10508" width="10.7265625" style="165" customWidth="1"/>
    <col min="10509" max="10509" width="15.7265625" style="165" customWidth="1"/>
    <col min="10510" max="10510" width="10.7265625" style="165" customWidth="1"/>
    <col min="10511" max="10511" width="15.7265625" style="165" customWidth="1"/>
    <col min="10512" max="10752" width="8.7265625" style="165"/>
    <col min="10753" max="10753" width="15.81640625" style="165" customWidth="1"/>
    <col min="10754" max="10754" width="10.7265625" style="165" customWidth="1"/>
    <col min="10755" max="10755" width="31.1796875" style="165" customWidth="1"/>
    <col min="10756" max="10756" width="13.81640625" style="165" customWidth="1"/>
    <col min="10757" max="10757" width="7.7265625" style="165" customWidth="1"/>
    <col min="10758" max="10758" width="6.453125" style="165" customWidth="1"/>
    <col min="10759" max="10759" width="17.7265625" style="165" customWidth="1"/>
    <col min="10760" max="10760" width="10.7265625" style="165" customWidth="1"/>
    <col min="10761" max="10761" width="15.7265625" style="165" customWidth="1"/>
    <col min="10762" max="10762" width="10.7265625" style="165" customWidth="1"/>
    <col min="10763" max="10763" width="15.7265625" style="165" customWidth="1"/>
    <col min="10764" max="10764" width="10.7265625" style="165" customWidth="1"/>
    <col min="10765" max="10765" width="15.7265625" style="165" customWidth="1"/>
    <col min="10766" max="10766" width="10.7265625" style="165" customWidth="1"/>
    <col min="10767" max="10767" width="15.7265625" style="165" customWidth="1"/>
    <col min="10768" max="11008" width="8.7265625" style="165"/>
    <col min="11009" max="11009" width="15.81640625" style="165" customWidth="1"/>
    <col min="11010" max="11010" width="10.7265625" style="165" customWidth="1"/>
    <col min="11011" max="11011" width="31.1796875" style="165" customWidth="1"/>
    <col min="11012" max="11012" width="13.81640625" style="165" customWidth="1"/>
    <col min="11013" max="11013" width="7.7265625" style="165" customWidth="1"/>
    <col min="11014" max="11014" width="6.453125" style="165" customWidth="1"/>
    <col min="11015" max="11015" width="17.7265625" style="165" customWidth="1"/>
    <col min="11016" max="11016" width="10.7265625" style="165" customWidth="1"/>
    <col min="11017" max="11017" width="15.7265625" style="165" customWidth="1"/>
    <col min="11018" max="11018" width="10.7265625" style="165" customWidth="1"/>
    <col min="11019" max="11019" width="15.7265625" style="165" customWidth="1"/>
    <col min="11020" max="11020" width="10.7265625" style="165" customWidth="1"/>
    <col min="11021" max="11021" width="15.7265625" style="165" customWidth="1"/>
    <col min="11022" max="11022" width="10.7265625" style="165" customWidth="1"/>
    <col min="11023" max="11023" width="15.7265625" style="165" customWidth="1"/>
    <col min="11024" max="11264" width="8.7265625" style="165"/>
    <col min="11265" max="11265" width="15.81640625" style="165" customWidth="1"/>
    <col min="11266" max="11266" width="10.7265625" style="165" customWidth="1"/>
    <col min="11267" max="11267" width="31.1796875" style="165" customWidth="1"/>
    <col min="11268" max="11268" width="13.81640625" style="165" customWidth="1"/>
    <col min="11269" max="11269" width="7.7265625" style="165" customWidth="1"/>
    <col min="11270" max="11270" width="6.453125" style="165" customWidth="1"/>
    <col min="11271" max="11271" width="17.7265625" style="165" customWidth="1"/>
    <col min="11272" max="11272" width="10.7265625" style="165" customWidth="1"/>
    <col min="11273" max="11273" width="15.7265625" style="165" customWidth="1"/>
    <col min="11274" max="11274" width="10.7265625" style="165" customWidth="1"/>
    <col min="11275" max="11275" width="15.7265625" style="165" customWidth="1"/>
    <col min="11276" max="11276" width="10.7265625" style="165" customWidth="1"/>
    <col min="11277" max="11277" width="15.7265625" style="165" customWidth="1"/>
    <col min="11278" max="11278" width="10.7265625" style="165" customWidth="1"/>
    <col min="11279" max="11279" width="15.7265625" style="165" customWidth="1"/>
    <col min="11280" max="11520" width="8.7265625" style="165"/>
    <col min="11521" max="11521" width="15.81640625" style="165" customWidth="1"/>
    <col min="11522" max="11522" width="10.7265625" style="165" customWidth="1"/>
    <col min="11523" max="11523" width="31.1796875" style="165" customWidth="1"/>
    <col min="11524" max="11524" width="13.81640625" style="165" customWidth="1"/>
    <col min="11525" max="11525" width="7.7265625" style="165" customWidth="1"/>
    <col min="11526" max="11526" width="6.453125" style="165" customWidth="1"/>
    <col min="11527" max="11527" width="17.7265625" style="165" customWidth="1"/>
    <col min="11528" max="11528" width="10.7265625" style="165" customWidth="1"/>
    <col min="11529" max="11529" width="15.7265625" style="165" customWidth="1"/>
    <col min="11530" max="11530" width="10.7265625" style="165" customWidth="1"/>
    <col min="11531" max="11531" width="15.7265625" style="165" customWidth="1"/>
    <col min="11532" max="11532" width="10.7265625" style="165" customWidth="1"/>
    <col min="11533" max="11533" width="15.7265625" style="165" customWidth="1"/>
    <col min="11534" max="11534" width="10.7265625" style="165" customWidth="1"/>
    <col min="11535" max="11535" width="15.7265625" style="165" customWidth="1"/>
    <col min="11536" max="11776" width="8.7265625" style="165"/>
    <col min="11777" max="11777" width="15.81640625" style="165" customWidth="1"/>
    <col min="11778" max="11778" width="10.7265625" style="165" customWidth="1"/>
    <col min="11779" max="11779" width="31.1796875" style="165" customWidth="1"/>
    <col min="11780" max="11780" width="13.81640625" style="165" customWidth="1"/>
    <col min="11781" max="11781" width="7.7265625" style="165" customWidth="1"/>
    <col min="11782" max="11782" width="6.453125" style="165" customWidth="1"/>
    <col min="11783" max="11783" width="17.7265625" style="165" customWidth="1"/>
    <col min="11784" max="11784" width="10.7265625" style="165" customWidth="1"/>
    <col min="11785" max="11785" width="15.7265625" style="165" customWidth="1"/>
    <col min="11786" max="11786" width="10.7265625" style="165" customWidth="1"/>
    <col min="11787" max="11787" width="15.7265625" style="165" customWidth="1"/>
    <col min="11788" max="11788" width="10.7265625" style="165" customWidth="1"/>
    <col min="11789" max="11789" width="15.7265625" style="165" customWidth="1"/>
    <col min="11790" max="11790" width="10.7265625" style="165" customWidth="1"/>
    <col min="11791" max="11791" width="15.7265625" style="165" customWidth="1"/>
    <col min="11792" max="12032" width="8.7265625" style="165"/>
    <col min="12033" max="12033" width="15.81640625" style="165" customWidth="1"/>
    <col min="12034" max="12034" width="10.7265625" style="165" customWidth="1"/>
    <col min="12035" max="12035" width="31.1796875" style="165" customWidth="1"/>
    <col min="12036" max="12036" width="13.81640625" style="165" customWidth="1"/>
    <col min="12037" max="12037" width="7.7265625" style="165" customWidth="1"/>
    <col min="12038" max="12038" width="6.453125" style="165" customWidth="1"/>
    <col min="12039" max="12039" width="17.7265625" style="165" customWidth="1"/>
    <col min="12040" max="12040" width="10.7265625" style="165" customWidth="1"/>
    <col min="12041" max="12041" width="15.7265625" style="165" customWidth="1"/>
    <col min="12042" max="12042" width="10.7265625" style="165" customWidth="1"/>
    <col min="12043" max="12043" width="15.7265625" style="165" customWidth="1"/>
    <col min="12044" max="12044" width="10.7265625" style="165" customWidth="1"/>
    <col min="12045" max="12045" width="15.7265625" style="165" customWidth="1"/>
    <col min="12046" max="12046" width="10.7265625" style="165" customWidth="1"/>
    <col min="12047" max="12047" width="15.7265625" style="165" customWidth="1"/>
    <col min="12048" max="12288" width="8.7265625" style="165"/>
    <col min="12289" max="12289" width="15.81640625" style="165" customWidth="1"/>
    <col min="12290" max="12290" width="10.7265625" style="165" customWidth="1"/>
    <col min="12291" max="12291" width="31.1796875" style="165" customWidth="1"/>
    <col min="12292" max="12292" width="13.81640625" style="165" customWidth="1"/>
    <col min="12293" max="12293" width="7.7265625" style="165" customWidth="1"/>
    <col min="12294" max="12294" width="6.453125" style="165" customWidth="1"/>
    <col min="12295" max="12295" width="17.7265625" style="165" customWidth="1"/>
    <col min="12296" max="12296" width="10.7265625" style="165" customWidth="1"/>
    <col min="12297" max="12297" width="15.7265625" style="165" customWidth="1"/>
    <col min="12298" max="12298" width="10.7265625" style="165" customWidth="1"/>
    <col min="12299" max="12299" width="15.7265625" style="165" customWidth="1"/>
    <col min="12300" max="12300" width="10.7265625" style="165" customWidth="1"/>
    <col min="12301" max="12301" width="15.7265625" style="165" customWidth="1"/>
    <col min="12302" max="12302" width="10.7265625" style="165" customWidth="1"/>
    <col min="12303" max="12303" width="15.7265625" style="165" customWidth="1"/>
    <col min="12304" max="12544" width="8.7265625" style="165"/>
    <col min="12545" max="12545" width="15.81640625" style="165" customWidth="1"/>
    <col min="12546" max="12546" width="10.7265625" style="165" customWidth="1"/>
    <col min="12547" max="12547" width="31.1796875" style="165" customWidth="1"/>
    <col min="12548" max="12548" width="13.81640625" style="165" customWidth="1"/>
    <col min="12549" max="12549" width="7.7265625" style="165" customWidth="1"/>
    <col min="12550" max="12550" width="6.453125" style="165" customWidth="1"/>
    <col min="12551" max="12551" width="17.7265625" style="165" customWidth="1"/>
    <col min="12552" max="12552" width="10.7265625" style="165" customWidth="1"/>
    <col min="12553" max="12553" width="15.7265625" style="165" customWidth="1"/>
    <col min="12554" max="12554" width="10.7265625" style="165" customWidth="1"/>
    <col min="12555" max="12555" width="15.7265625" style="165" customWidth="1"/>
    <col min="12556" max="12556" width="10.7265625" style="165" customWidth="1"/>
    <col min="12557" max="12557" width="15.7265625" style="165" customWidth="1"/>
    <col min="12558" max="12558" width="10.7265625" style="165" customWidth="1"/>
    <col min="12559" max="12559" width="15.7265625" style="165" customWidth="1"/>
    <col min="12560" max="12800" width="8.7265625" style="165"/>
    <col min="12801" max="12801" width="15.81640625" style="165" customWidth="1"/>
    <col min="12802" max="12802" width="10.7265625" style="165" customWidth="1"/>
    <col min="12803" max="12803" width="31.1796875" style="165" customWidth="1"/>
    <col min="12804" max="12804" width="13.81640625" style="165" customWidth="1"/>
    <col min="12805" max="12805" width="7.7265625" style="165" customWidth="1"/>
    <col min="12806" max="12806" width="6.453125" style="165" customWidth="1"/>
    <col min="12807" max="12807" width="17.7265625" style="165" customWidth="1"/>
    <col min="12808" max="12808" width="10.7265625" style="165" customWidth="1"/>
    <col min="12809" max="12809" width="15.7265625" style="165" customWidth="1"/>
    <col min="12810" max="12810" width="10.7265625" style="165" customWidth="1"/>
    <col min="12811" max="12811" width="15.7265625" style="165" customWidth="1"/>
    <col min="12812" max="12812" width="10.7265625" style="165" customWidth="1"/>
    <col min="12813" max="12813" width="15.7265625" style="165" customWidth="1"/>
    <col min="12814" max="12814" width="10.7265625" style="165" customWidth="1"/>
    <col min="12815" max="12815" width="15.7265625" style="165" customWidth="1"/>
    <col min="12816" max="13056" width="8.7265625" style="165"/>
    <col min="13057" max="13057" width="15.81640625" style="165" customWidth="1"/>
    <col min="13058" max="13058" width="10.7265625" style="165" customWidth="1"/>
    <col min="13059" max="13059" width="31.1796875" style="165" customWidth="1"/>
    <col min="13060" max="13060" width="13.81640625" style="165" customWidth="1"/>
    <col min="13061" max="13061" width="7.7265625" style="165" customWidth="1"/>
    <col min="13062" max="13062" width="6.453125" style="165" customWidth="1"/>
    <col min="13063" max="13063" width="17.7265625" style="165" customWidth="1"/>
    <col min="13064" max="13064" width="10.7265625" style="165" customWidth="1"/>
    <col min="13065" max="13065" width="15.7265625" style="165" customWidth="1"/>
    <col min="13066" max="13066" width="10.7265625" style="165" customWidth="1"/>
    <col min="13067" max="13067" width="15.7265625" style="165" customWidth="1"/>
    <col min="13068" max="13068" width="10.7265625" style="165" customWidth="1"/>
    <col min="13069" max="13069" width="15.7265625" style="165" customWidth="1"/>
    <col min="13070" max="13070" width="10.7265625" style="165" customWidth="1"/>
    <col min="13071" max="13071" width="15.7265625" style="165" customWidth="1"/>
    <col min="13072" max="13312" width="8.7265625" style="165"/>
    <col min="13313" max="13313" width="15.81640625" style="165" customWidth="1"/>
    <col min="13314" max="13314" width="10.7265625" style="165" customWidth="1"/>
    <col min="13315" max="13315" width="31.1796875" style="165" customWidth="1"/>
    <col min="13316" max="13316" width="13.81640625" style="165" customWidth="1"/>
    <col min="13317" max="13317" width="7.7265625" style="165" customWidth="1"/>
    <col min="13318" max="13318" width="6.453125" style="165" customWidth="1"/>
    <col min="13319" max="13319" width="17.7265625" style="165" customWidth="1"/>
    <col min="13320" max="13320" width="10.7265625" style="165" customWidth="1"/>
    <col min="13321" max="13321" width="15.7265625" style="165" customWidth="1"/>
    <col min="13322" max="13322" width="10.7265625" style="165" customWidth="1"/>
    <col min="13323" max="13323" width="15.7265625" style="165" customWidth="1"/>
    <col min="13324" max="13324" width="10.7265625" style="165" customWidth="1"/>
    <col min="13325" max="13325" width="15.7265625" style="165" customWidth="1"/>
    <col min="13326" max="13326" width="10.7265625" style="165" customWidth="1"/>
    <col min="13327" max="13327" width="15.7265625" style="165" customWidth="1"/>
    <col min="13328" max="13568" width="8.7265625" style="165"/>
    <col min="13569" max="13569" width="15.81640625" style="165" customWidth="1"/>
    <col min="13570" max="13570" width="10.7265625" style="165" customWidth="1"/>
    <col min="13571" max="13571" width="31.1796875" style="165" customWidth="1"/>
    <col min="13572" max="13572" width="13.81640625" style="165" customWidth="1"/>
    <col min="13573" max="13573" width="7.7265625" style="165" customWidth="1"/>
    <col min="13574" max="13574" width="6.453125" style="165" customWidth="1"/>
    <col min="13575" max="13575" width="17.7265625" style="165" customWidth="1"/>
    <col min="13576" max="13576" width="10.7265625" style="165" customWidth="1"/>
    <col min="13577" max="13577" width="15.7265625" style="165" customWidth="1"/>
    <col min="13578" max="13578" width="10.7265625" style="165" customWidth="1"/>
    <col min="13579" max="13579" width="15.7265625" style="165" customWidth="1"/>
    <col min="13580" max="13580" width="10.7265625" style="165" customWidth="1"/>
    <col min="13581" max="13581" width="15.7265625" style="165" customWidth="1"/>
    <col min="13582" max="13582" width="10.7265625" style="165" customWidth="1"/>
    <col min="13583" max="13583" width="15.7265625" style="165" customWidth="1"/>
    <col min="13584" max="13824" width="8.7265625" style="165"/>
    <col min="13825" max="13825" width="15.81640625" style="165" customWidth="1"/>
    <col min="13826" max="13826" width="10.7265625" style="165" customWidth="1"/>
    <col min="13827" max="13827" width="31.1796875" style="165" customWidth="1"/>
    <col min="13828" max="13828" width="13.81640625" style="165" customWidth="1"/>
    <col min="13829" max="13829" width="7.7265625" style="165" customWidth="1"/>
    <col min="13830" max="13830" width="6.453125" style="165" customWidth="1"/>
    <col min="13831" max="13831" width="17.7265625" style="165" customWidth="1"/>
    <col min="13832" max="13832" width="10.7265625" style="165" customWidth="1"/>
    <col min="13833" max="13833" width="15.7265625" style="165" customWidth="1"/>
    <col min="13834" max="13834" width="10.7265625" style="165" customWidth="1"/>
    <col min="13835" max="13835" width="15.7265625" style="165" customWidth="1"/>
    <col min="13836" max="13836" width="10.7265625" style="165" customWidth="1"/>
    <col min="13837" max="13837" width="15.7265625" style="165" customWidth="1"/>
    <col min="13838" max="13838" width="10.7265625" style="165" customWidth="1"/>
    <col min="13839" max="13839" width="15.7265625" style="165" customWidth="1"/>
    <col min="13840" max="14080" width="8.7265625" style="165"/>
    <col min="14081" max="14081" width="15.81640625" style="165" customWidth="1"/>
    <col min="14082" max="14082" width="10.7265625" style="165" customWidth="1"/>
    <col min="14083" max="14083" width="31.1796875" style="165" customWidth="1"/>
    <col min="14084" max="14084" width="13.81640625" style="165" customWidth="1"/>
    <col min="14085" max="14085" width="7.7265625" style="165" customWidth="1"/>
    <col min="14086" max="14086" width="6.453125" style="165" customWidth="1"/>
    <col min="14087" max="14087" width="17.7265625" style="165" customWidth="1"/>
    <col min="14088" max="14088" width="10.7265625" style="165" customWidth="1"/>
    <col min="14089" max="14089" width="15.7265625" style="165" customWidth="1"/>
    <col min="14090" max="14090" width="10.7265625" style="165" customWidth="1"/>
    <col min="14091" max="14091" width="15.7265625" style="165" customWidth="1"/>
    <col min="14092" max="14092" width="10.7265625" style="165" customWidth="1"/>
    <col min="14093" max="14093" width="15.7265625" style="165" customWidth="1"/>
    <col min="14094" max="14094" width="10.7265625" style="165" customWidth="1"/>
    <col min="14095" max="14095" width="15.7265625" style="165" customWidth="1"/>
    <col min="14096" max="14336" width="8.7265625" style="165"/>
    <col min="14337" max="14337" width="15.81640625" style="165" customWidth="1"/>
    <col min="14338" max="14338" width="10.7265625" style="165" customWidth="1"/>
    <col min="14339" max="14339" width="31.1796875" style="165" customWidth="1"/>
    <col min="14340" max="14340" width="13.81640625" style="165" customWidth="1"/>
    <col min="14341" max="14341" width="7.7265625" style="165" customWidth="1"/>
    <col min="14342" max="14342" width="6.453125" style="165" customWidth="1"/>
    <col min="14343" max="14343" width="17.7265625" style="165" customWidth="1"/>
    <col min="14344" max="14344" width="10.7265625" style="165" customWidth="1"/>
    <col min="14345" max="14345" width="15.7265625" style="165" customWidth="1"/>
    <col min="14346" max="14346" width="10.7265625" style="165" customWidth="1"/>
    <col min="14347" max="14347" width="15.7265625" style="165" customWidth="1"/>
    <col min="14348" max="14348" width="10.7265625" style="165" customWidth="1"/>
    <col min="14349" max="14349" width="15.7265625" style="165" customWidth="1"/>
    <col min="14350" max="14350" width="10.7265625" style="165" customWidth="1"/>
    <col min="14351" max="14351" width="15.7265625" style="165" customWidth="1"/>
    <col min="14352" max="14592" width="8.7265625" style="165"/>
    <col min="14593" max="14593" width="15.81640625" style="165" customWidth="1"/>
    <col min="14594" max="14594" width="10.7265625" style="165" customWidth="1"/>
    <col min="14595" max="14595" width="31.1796875" style="165" customWidth="1"/>
    <col min="14596" max="14596" width="13.81640625" style="165" customWidth="1"/>
    <col min="14597" max="14597" width="7.7265625" style="165" customWidth="1"/>
    <col min="14598" max="14598" width="6.453125" style="165" customWidth="1"/>
    <col min="14599" max="14599" width="17.7265625" style="165" customWidth="1"/>
    <col min="14600" max="14600" width="10.7265625" style="165" customWidth="1"/>
    <col min="14601" max="14601" width="15.7265625" style="165" customWidth="1"/>
    <col min="14602" max="14602" width="10.7265625" style="165" customWidth="1"/>
    <col min="14603" max="14603" width="15.7265625" style="165" customWidth="1"/>
    <col min="14604" max="14604" width="10.7265625" style="165" customWidth="1"/>
    <col min="14605" max="14605" width="15.7265625" style="165" customWidth="1"/>
    <col min="14606" max="14606" width="10.7265625" style="165" customWidth="1"/>
    <col min="14607" max="14607" width="15.7265625" style="165" customWidth="1"/>
    <col min="14608" max="14848" width="8.7265625" style="165"/>
    <col min="14849" max="14849" width="15.81640625" style="165" customWidth="1"/>
    <col min="14850" max="14850" width="10.7265625" style="165" customWidth="1"/>
    <col min="14851" max="14851" width="31.1796875" style="165" customWidth="1"/>
    <col min="14852" max="14852" width="13.81640625" style="165" customWidth="1"/>
    <col min="14853" max="14853" width="7.7265625" style="165" customWidth="1"/>
    <col min="14854" max="14854" width="6.453125" style="165" customWidth="1"/>
    <col min="14855" max="14855" width="17.7265625" style="165" customWidth="1"/>
    <col min="14856" max="14856" width="10.7265625" style="165" customWidth="1"/>
    <col min="14857" max="14857" width="15.7265625" style="165" customWidth="1"/>
    <col min="14858" max="14858" width="10.7265625" style="165" customWidth="1"/>
    <col min="14859" max="14859" width="15.7265625" style="165" customWidth="1"/>
    <col min="14860" max="14860" width="10.7265625" style="165" customWidth="1"/>
    <col min="14861" max="14861" width="15.7265625" style="165" customWidth="1"/>
    <col min="14862" max="14862" width="10.7265625" style="165" customWidth="1"/>
    <col min="14863" max="14863" width="15.7265625" style="165" customWidth="1"/>
    <col min="14864" max="15104" width="8.7265625" style="165"/>
    <col min="15105" max="15105" width="15.81640625" style="165" customWidth="1"/>
    <col min="15106" max="15106" width="10.7265625" style="165" customWidth="1"/>
    <col min="15107" max="15107" width="31.1796875" style="165" customWidth="1"/>
    <col min="15108" max="15108" width="13.81640625" style="165" customWidth="1"/>
    <col min="15109" max="15109" width="7.7265625" style="165" customWidth="1"/>
    <col min="15110" max="15110" width="6.453125" style="165" customWidth="1"/>
    <col min="15111" max="15111" width="17.7265625" style="165" customWidth="1"/>
    <col min="15112" max="15112" width="10.7265625" style="165" customWidth="1"/>
    <col min="15113" max="15113" width="15.7265625" style="165" customWidth="1"/>
    <col min="15114" max="15114" width="10.7265625" style="165" customWidth="1"/>
    <col min="15115" max="15115" width="15.7265625" style="165" customWidth="1"/>
    <col min="15116" max="15116" width="10.7265625" style="165" customWidth="1"/>
    <col min="15117" max="15117" width="15.7265625" style="165" customWidth="1"/>
    <col min="15118" max="15118" width="10.7265625" style="165" customWidth="1"/>
    <col min="15119" max="15119" width="15.7265625" style="165" customWidth="1"/>
    <col min="15120" max="15360" width="8.7265625" style="165"/>
    <col min="15361" max="15361" width="15.81640625" style="165" customWidth="1"/>
    <col min="15362" max="15362" width="10.7265625" style="165" customWidth="1"/>
    <col min="15363" max="15363" width="31.1796875" style="165" customWidth="1"/>
    <col min="15364" max="15364" width="13.81640625" style="165" customWidth="1"/>
    <col min="15365" max="15365" width="7.7265625" style="165" customWidth="1"/>
    <col min="15366" max="15366" width="6.453125" style="165" customWidth="1"/>
    <col min="15367" max="15367" width="17.7265625" style="165" customWidth="1"/>
    <col min="15368" max="15368" width="10.7265625" style="165" customWidth="1"/>
    <col min="15369" max="15369" width="15.7265625" style="165" customWidth="1"/>
    <col min="15370" max="15370" width="10.7265625" style="165" customWidth="1"/>
    <col min="15371" max="15371" width="15.7265625" style="165" customWidth="1"/>
    <col min="15372" max="15372" width="10.7265625" style="165" customWidth="1"/>
    <col min="15373" max="15373" width="15.7265625" style="165" customWidth="1"/>
    <col min="15374" max="15374" width="10.7265625" style="165" customWidth="1"/>
    <col min="15375" max="15375" width="15.7265625" style="165" customWidth="1"/>
    <col min="15376" max="15616" width="8.7265625" style="165"/>
    <col min="15617" max="15617" width="15.81640625" style="165" customWidth="1"/>
    <col min="15618" max="15618" width="10.7265625" style="165" customWidth="1"/>
    <col min="15619" max="15619" width="31.1796875" style="165" customWidth="1"/>
    <col min="15620" max="15620" width="13.81640625" style="165" customWidth="1"/>
    <col min="15621" max="15621" width="7.7265625" style="165" customWidth="1"/>
    <col min="15622" max="15622" width="6.453125" style="165" customWidth="1"/>
    <col min="15623" max="15623" width="17.7265625" style="165" customWidth="1"/>
    <col min="15624" max="15624" width="10.7265625" style="165" customWidth="1"/>
    <col min="15625" max="15625" width="15.7265625" style="165" customWidth="1"/>
    <col min="15626" max="15626" width="10.7265625" style="165" customWidth="1"/>
    <col min="15627" max="15627" width="15.7265625" style="165" customWidth="1"/>
    <col min="15628" max="15628" width="10.7265625" style="165" customWidth="1"/>
    <col min="15629" max="15629" width="15.7265625" style="165" customWidth="1"/>
    <col min="15630" max="15630" width="10.7265625" style="165" customWidth="1"/>
    <col min="15631" max="15631" width="15.7265625" style="165" customWidth="1"/>
    <col min="15632" max="15872" width="8.7265625" style="165"/>
    <col min="15873" max="15873" width="15.81640625" style="165" customWidth="1"/>
    <col min="15874" max="15874" width="10.7265625" style="165" customWidth="1"/>
    <col min="15875" max="15875" width="31.1796875" style="165" customWidth="1"/>
    <col min="15876" max="15876" width="13.81640625" style="165" customWidth="1"/>
    <col min="15877" max="15877" width="7.7265625" style="165" customWidth="1"/>
    <col min="15878" max="15878" width="6.453125" style="165" customWidth="1"/>
    <col min="15879" max="15879" width="17.7265625" style="165" customWidth="1"/>
    <col min="15880" max="15880" width="10.7265625" style="165" customWidth="1"/>
    <col min="15881" max="15881" width="15.7265625" style="165" customWidth="1"/>
    <col min="15882" max="15882" width="10.7265625" style="165" customWidth="1"/>
    <col min="15883" max="15883" width="15.7265625" style="165" customWidth="1"/>
    <col min="15884" max="15884" width="10.7265625" style="165" customWidth="1"/>
    <col min="15885" max="15885" width="15.7265625" style="165" customWidth="1"/>
    <col min="15886" max="15886" width="10.7265625" style="165" customWidth="1"/>
    <col min="15887" max="15887" width="15.7265625" style="165" customWidth="1"/>
    <col min="15888" max="16128" width="8.7265625" style="165"/>
    <col min="16129" max="16129" width="15.81640625" style="165" customWidth="1"/>
    <col min="16130" max="16130" width="10.7265625" style="165" customWidth="1"/>
    <col min="16131" max="16131" width="31.1796875" style="165" customWidth="1"/>
    <col min="16132" max="16132" width="13.81640625" style="165" customWidth="1"/>
    <col min="16133" max="16133" width="7.7265625" style="165" customWidth="1"/>
    <col min="16134" max="16134" width="6.453125" style="165" customWidth="1"/>
    <col min="16135" max="16135" width="17.7265625" style="165" customWidth="1"/>
    <col min="16136" max="16136" width="10.7265625" style="165" customWidth="1"/>
    <col min="16137" max="16137" width="15.7265625" style="165" customWidth="1"/>
    <col min="16138" max="16138" width="10.7265625" style="165" customWidth="1"/>
    <col min="16139" max="16139" width="15.7265625" style="165" customWidth="1"/>
    <col min="16140" max="16140" width="10.7265625" style="165" customWidth="1"/>
    <col min="16141" max="16141" width="15.7265625" style="165" customWidth="1"/>
    <col min="16142" max="16142" width="10.7265625" style="165" customWidth="1"/>
    <col min="16143" max="16143" width="15.7265625" style="165" customWidth="1"/>
    <col min="16144" max="16384" width="8.7265625" style="165"/>
  </cols>
  <sheetData>
    <row r="1" spans="2:16">
      <c r="B1" s="163" t="s">
        <v>106</v>
      </c>
    </row>
    <row r="2" spans="2:16">
      <c r="B2" s="1556" t="s">
        <v>0</v>
      </c>
      <c r="C2" s="1556"/>
      <c r="D2" s="1556"/>
      <c r="E2" s="1556"/>
      <c r="F2" s="1556"/>
      <c r="G2" s="1556"/>
      <c r="H2" s="1556"/>
      <c r="I2" s="1556"/>
      <c r="J2" s="1556"/>
      <c r="K2" s="1556"/>
      <c r="L2" s="1556"/>
      <c r="M2" s="1556"/>
      <c r="N2" s="1556"/>
      <c r="O2" s="1556"/>
      <c r="P2" s="1556"/>
    </row>
    <row r="3" spans="2:16">
      <c r="B3" s="1557" t="s">
        <v>1</v>
      </c>
      <c r="C3" s="1557"/>
      <c r="D3" s="1557"/>
      <c r="E3" s="1557"/>
      <c r="F3" s="1557"/>
      <c r="G3" s="1557"/>
      <c r="H3" s="1557"/>
      <c r="I3" s="1557"/>
      <c r="J3" s="1557"/>
      <c r="K3" s="1557"/>
      <c r="L3" s="1557"/>
      <c r="M3" s="1557"/>
      <c r="N3" s="1557"/>
      <c r="O3" s="1557"/>
      <c r="P3" s="1557"/>
    </row>
    <row r="4" spans="2:16">
      <c r="D4" s="166"/>
      <c r="E4" s="167"/>
      <c r="F4" s="168"/>
      <c r="G4" s="169"/>
    </row>
    <row r="5" spans="2:16">
      <c r="B5" s="170" t="s">
        <v>376</v>
      </c>
      <c r="C5" s="170"/>
      <c r="D5" s="166"/>
      <c r="E5" s="167"/>
      <c r="F5" s="168"/>
    </row>
    <row r="6" spans="2:16">
      <c r="B6" s="171" t="s">
        <v>109</v>
      </c>
      <c r="C6" s="172"/>
      <c r="D6" s="173"/>
      <c r="E6" s="174"/>
      <c r="F6" s="175"/>
      <c r="G6" s="176" t="s">
        <v>110</v>
      </c>
      <c r="H6" s="177"/>
      <c r="I6" s="177"/>
      <c r="J6" s="177"/>
      <c r="K6" s="178"/>
      <c r="L6" s="179" t="s">
        <v>2272</v>
      </c>
      <c r="M6" s="179"/>
      <c r="N6" s="179"/>
      <c r="O6" s="180"/>
    </row>
    <row r="7" spans="2:16">
      <c r="B7" s="181" t="s">
        <v>540</v>
      </c>
      <c r="C7" s="170"/>
      <c r="D7" s="182"/>
      <c r="E7" s="183"/>
      <c r="F7" s="184"/>
      <c r="G7" s="185" t="s">
        <v>113</v>
      </c>
      <c r="H7" s="185" t="s">
        <v>8</v>
      </c>
      <c r="I7" s="186"/>
      <c r="J7" s="176" t="s">
        <v>114</v>
      </c>
      <c r="K7" s="178"/>
      <c r="L7" s="187" t="s">
        <v>205</v>
      </c>
      <c r="M7" s="187"/>
      <c r="N7" s="187"/>
      <c r="O7" s="186"/>
    </row>
    <row r="8" spans="2:16">
      <c r="B8" s="188"/>
      <c r="C8" s="171"/>
      <c r="D8" s="189"/>
      <c r="E8" s="190"/>
      <c r="F8" s="191"/>
      <c r="G8" s="171"/>
      <c r="H8" s="1558" t="s">
        <v>116</v>
      </c>
      <c r="I8" s="1559"/>
      <c r="J8" s="1559"/>
      <c r="K8" s="1559"/>
      <c r="L8" s="1559"/>
      <c r="M8" s="1559"/>
      <c r="N8" s="1559"/>
      <c r="O8" s="1560"/>
    </row>
    <row r="9" spans="2:16">
      <c r="B9" s="192" t="s">
        <v>10</v>
      </c>
      <c r="C9" s="914" t="s">
        <v>11</v>
      </c>
      <c r="D9" s="194" t="s">
        <v>117</v>
      </c>
      <c r="E9" s="1561" t="s">
        <v>13</v>
      </c>
      <c r="F9" s="1562"/>
      <c r="G9" s="914" t="s">
        <v>14</v>
      </c>
      <c r="H9" s="1558" t="s">
        <v>118</v>
      </c>
      <c r="I9" s="1560"/>
      <c r="J9" s="1558" t="s">
        <v>119</v>
      </c>
      <c r="K9" s="1560"/>
      <c r="L9" s="1558" t="s">
        <v>120</v>
      </c>
      <c r="M9" s="1560"/>
      <c r="N9" s="1558" t="s">
        <v>121</v>
      </c>
      <c r="O9" s="1560"/>
    </row>
    <row r="10" spans="2:16">
      <c r="B10" s="1170"/>
      <c r="C10" s="249"/>
      <c r="D10" s="1171"/>
      <c r="E10" s="1172"/>
      <c r="F10" s="1173"/>
      <c r="G10" s="249"/>
      <c r="H10" s="1174" t="s">
        <v>22</v>
      </c>
      <c r="I10" s="200" t="s">
        <v>21</v>
      </c>
      <c r="J10" s="200" t="s">
        <v>22</v>
      </c>
      <c r="K10" s="200" t="s">
        <v>122</v>
      </c>
      <c r="L10" s="199" t="s">
        <v>22</v>
      </c>
      <c r="M10" s="201" t="s">
        <v>122</v>
      </c>
      <c r="N10" s="199" t="s">
        <v>22</v>
      </c>
      <c r="O10" s="199" t="s">
        <v>21</v>
      </c>
    </row>
    <row r="11" spans="2:16" s="210" customFormat="1" ht="15" customHeight="1">
      <c r="B11" s="202" t="s">
        <v>186</v>
      </c>
      <c r="C11" s="1176" t="s">
        <v>2244</v>
      </c>
      <c r="D11" s="1176">
        <v>230</v>
      </c>
      <c r="E11" s="205">
        <f>+H11+J11+L11+N11</f>
        <v>2</v>
      </c>
      <c r="F11" s="206" t="s">
        <v>542</v>
      </c>
      <c r="G11" s="207">
        <f>I11+K11+M11+O11</f>
        <v>460</v>
      </c>
      <c r="H11" s="208">
        <v>1</v>
      </c>
      <c r="I11" s="209">
        <f>H11*D11</f>
        <v>230</v>
      </c>
      <c r="J11" s="208"/>
      <c r="K11" s="209">
        <f>J11*D11</f>
        <v>0</v>
      </c>
      <c r="L11" s="208"/>
      <c r="M11" s="209">
        <f>L11*D11</f>
        <v>0</v>
      </c>
      <c r="N11" s="208">
        <v>1</v>
      </c>
      <c r="O11" s="209">
        <f>N11*D11</f>
        <v>230</v>
      </c>
    </row>
    <row r="12" spans="2:16" s="210" customFormat="1" ht="15" customHeight="1">
      <c r="B12" s="202" t="s">
        <v>543</v>
      </c>
      <c r="C12" s="1176" t="s">
        <v>2245</v>
      </c>
      <c r="D12" s="1176">
        <v>200</v>
      </c>
      <c r="E12" s="205">
        <f>+H12+J12+L12+N12</f>
        <v>3</v>
      </c>
      <c r="F12" s="206" t="s">
        <v>542</v>
      </c>
      <c r="G12" s="207">
        <f t="shared" ref="G12:G36" si="0">I12+K12+M12+O12</f>
        <v>600</v>
      </c>
      <c r="H12" s="208">
        <v>1</v>
      </c>
      <c r="I12" s="209">
        <f t="shared" ref="I12:I36" si="1">H12*D12</f>
        <v>200</v>
      </c>
      <c r="J12" s="208"/>
      <c r="K12" s="209">
        <f t="shared" ref="K12:K36" si="2">J12*D12</f>
        <v>0</v>
      </c>
      <c r="L12" s="208">
        <v>2</v>
      </c>
      <c r="M12" s="209">
        <f t="shared" ref="M12:M36" si="3">L12*D12</f>
        <v>400</v>
      </c>
      <c r="N12" s="208"/>
      <c r="O12" s="209">
        <f t="shared" ref="O12:O36" si="4">N12*D12</f>
        <v>0</v>
      </c>
    </row>
    <row r="13" spans="2:16" s="210" customFormat="1" ht="15" customHeight="1">
      <c r="B13" s="202" t="s">
        <v>545</v>
      </c>
      <c r="C13" s="1176" t="s">
        <v>2246</v>
      </c>
      <c r="D13" s="1176">
        <v>6</v>
      </c>
      <c r="E13" s="205">
        <f t="shared" ref="E13:E33" si="5">+H13+J13+L13+N13</f>
        <v>3</v>
      </c>
      <c r="F13" s="206" t="s">
        <v>542</v>
      </c>
      <c r="G13" s="207">
        <f t="shared" si="0"/>
        <v>18</v>
      </c>
      <c r="H13" s="208">
        <v>1</v>
      </c>
      <c r="I13" s="209">
        <f t="shared" si="1"/>
        <v>6</v>
      </c>
      <c r="J13" s="208"/>
      <c r="K13" s="209">
        <f t="shared" si="2"/>
        <v>0</v>
      </c>
      <c r="L13" s="208">
        <v>2</v>
      </c>
      <c r="M13" s="209">
        <f t="shared" si="3"/>
        <v>12</v>
      </c>
      <c r="N13" s="208"/>
      <c r="O13" s="209">
        <f t="shared" si="4"/>
        <v>0</v>
      </c>
    </row>
    <row r="14" spans="2:16" s="210" customFormat="1" ht="15" customHeight="1">
      <c r="B14" s="202" t="s">
        <v>547</v>
      </c>
      <c r="C14" s="1176" t="s">
        <v>390</v>
      </c>
      <c r="D14" s="1176">
        <v>15</v>
      </c>
      <c r="E14" s="205">
        <f t="shared" si="5"/>
        <v>3</v>
      </c>
      <c r="F14" s="206" t="s">
        <v>542</v>
      </c>
      <c r="G14" s="207">
        <f t="shared" si="0"/>
        <v>45</v>
      </c>
      <c r="H14" s="208">
        <v>1</v>
      </c>
      <c r="I14" s="209">
        <f t="shared" si="1"/>
        <v>15</v>
      </c>
      <c r="J14" s="208"/>
      <c r="K14" s="209">
        <f t="shared" si="2"/>
        <v>0</v>
      </c>
      <c r="L14" s="208">
        <v>2</v>
      </c>
      <c r="M14" s="209">
        <f t="shared" si="3"/>
        <v>30</v>
      </c>
      <c r="N14" s="208"/>
      <c r="O14" s="209">
        <f t="shared" si="4"/>
        <v>0</v>
      </c>
    </row>
    <row r="15" spans="2:16" s="210" customFormat="1" ht="15" customHeight="1">
      <c r="B15" s="202" t="s">
        <v>549</v>
      </c>
      <c r="C15" s="1176" t="s">
        <v>2247</v>
      </c>
      <c r="D15" s="1176">
        <v>28</v>
      </c>
      <c r="E15" s="205">
        <f t="shared" si="5"/>
        <v>4</v>
      </c>
      <c r="F15" s="206" t="s">
        <v>30</v>
      </c>
      <c r="G15" s="207">
        <f t="shared" si="0"/>
        <v>112</v>
      </c>
      <c r="H15" s="208">
        <v>4</v>
      </c>
      <c r="I15" s="209">
        <f t="shared" si="1"/>
        <v>112</v>
      </c>
      <c r="J15" s="208"/>
      <c r="K15" s="209">
        <f t="shared" si="2"/>
        <v>0</v>
      </c>
      <c r="L15" s="208"/>
      <c r="M15" s="209">
        <f t="shared" si="3"/>
        <v>0</v>
      </c>
      <c r="N15" s="208"/>
      <c r="O15" s="209">
        <f t="shared" si="4"/>
        <v>0</v>
      </c>
    </row>
    <row r="16" spans="2:16" s="210" customFormat="1" ht="15" customHeight="1">
      <c r="B16" s="202" t="s">
        <v>551</v>
      </c>
      <c r="C16" s="1176" t="s">
        <v>669</v>
      </c>
      <c r="D16" s="1176">
        <v>6</v>
      </c>
      <c r="E16" s="205">
        <f t="shared" si="5"/>
        <v>2</v>
      </c>
      <c r="F16" s="206" t="s">
        <v>553</v>
      </c>
      <c r="G16" s="207">
        <f t="shared" si="0"/>
        <v>12</v>
      </c>
      <c r="H16" s="208">
        <v>1</v>
      </c>
      <c r="I16" s="209">
        <f t="shared" si="1"/>
        <v>6</v>
      </c>
      <c r="J16" s="208"/>
      <c r="K16" s="209">
        <f t="shared" si="2"/>
        <v>0</v>
      </c>
      <c r="L16" s="208">
        <v>1</v>
      </c>
      <c r="M16" s="209">
        <f t="shared" si="3"/>
        <v>6</v>
      </c>
      <c r="N16" s="208"/>
      <c r="O16" s="209">
        <f t="shared" si="4"/>
        <v>0</v>
      </c>
    </row>
    <row r="17" spans="2:15" s="210" customFormat="1" ht="15" customHeight="1">
      <c r="B17" s="202" t="s">
        <v>554</v>
      </c>
      <c r="C17" s="1176" t="s">
        <v>1508</v>
      </c>
      <c r="D17" s="1176">
        <v>165</v>
      </c>
      <c r="E17" s="205">
        <f t="shared" si="5"/>
        <v>8</v>
      </c>
      <c r="F17" s="206" t="s">
        <v>30</v>
      </c>
      <c r="G17" s="207">
        <f t="shared" si="0"/>
        <v>1320</v>
      </c>
      <c r="H17" s="208">
        <v>4</v>
      </c>
      <c r="I17" s="209">
        <f t="shared" si="1"/>
        <v>660</v>
      </c>
      <c r="J17" s="208"/>
      <c r="K17" s="209">
        <f t="shared" si="2"/>
        <v>0</v>
      </c>
      <c r="L17" s="208">
        <v>4</v>
      </c>
      <c r="M17" s="209">
        <f t="shared" si="3"/>
        <v>660</v>
      </c>
      <c r="N17" s="208"/>
      <c r="O17" s="209">
        <f t="shared" si="4"/>
        <v>0</v>
      </c>
    </row>
    <row r="18" spans="2:15" s="210" customFormat="1" ht="15" customHeight="1">
      <c r="B18" s="202" t="s">
        <v>556</v>
      </c>
      <c r="C18" s="1176" t="s">
        <v>2248</v>
      </c>
      <c r="D18" s="1176">
        <v>48</v>
      </c>
      <c r="E18" s="205">
        <f t="shared" si="5"/>
        <v>12</v>
      </c>
      <c r="F18" s="206" t="s">
        <v>30</v>
      </c>
      <c r="G18" s="207">
        <f t="shared" si="0"/>
        <v>576</v>
      </c>
      <c r="H18" s="208">
        <v>3</v>
      </c>
      <c r="I18" s="209">
        <f t="shared" si="1"/>
        <v>144</v>
      </c>
      <c r="J18" s="208">
        <v>3</v>
      </c>
      <c r="K18" s="209">
        <f t="shared" si="2"/>
        <v>144</v>
      </c>
      <c r="L18" s="208">
        <v>3</v>
      </c>
      <c r="M18" s="209">
        <f t="shared" si="3"/>
        <v>144</v>
      </c>
      <c r="N18" s="208">
        <v>3</v>
      </c>
      <c r="O18" s="209">
        <f t="shared" si="4"/>
        <v>144</v>
      </c>
    </row>
    <row r="19" spans="2:15" s="210" customFormat="1" ht="15" customHeight="1">
      <c r="B19" s="202" t="s">
        <v>557</v>
      </c>
      <c r="C19" s="1176" t="s">
        <v>2249</v>
      </c>
      <c r="D19" s="1176">
        <v>98</v>
      </c>
      <c r="E19" s="205">
        <f t="shared" si="5"/>
        <v>1</v>
      </c>
      <c r="F19" s="206" t="s">
        <v>51</v>
      </c>
      <c r="G19" s="207">
        <f t="shared" si="0"/>
        <v>98</v>
      </c>
      <c r="H19" s="208">
        <v>1</v>
      </c>
      <c r="I19" s="209">
        <f t="shared" si="1"/>
        <v>98</v>
      </c>
      <c r="J19" s="208"/>
      <c r="K19" s="209">
        <f t="shared" si="2"/>
        <v>0</v>
      </c>
      <c r="L19" s="208"/>
      <c r="M19" s="209">
        <f t="shared" si="3"/>
        <v>0</v>
      </c>
      <c r="N19" s="208"/>
      <c r="O19" s="209">
        <f t="shared" si="4"/>
        <v>0</v>
      </c>
    </row>
    <row r="20" spans="2:15" s="210" customFormat="1" ht="15" customHeight="1">
      <c r="B20" s="202" t="s">
        <v>559</v>
      </c>
      <c r="C20" s="1176" t="s">
        <v>2250</v>
      </c>
      <c r="D20" s="1176">
        <v>595</v>
      </c>
      <c r="E20" s="205">
        <f t="shared" si="5"/>
        <v>4</v>
      </c>
      <c r="F20" s="206" t="s">
        <v>51</v>
      </c>
      <c r="G20" s="207">
        <f t="shared" si="0"/>
        <v>2380</v>
      </c>
      <c r="H20" s="208">
        <v>2</v>
      </c>
      <c r="I20" s="209">
        <f t="shared" si="1"/>
        <v>1190</v>
      </c>
      <c r="J20" s="208"/>
      <c r="K20" s="209">
        <f t="shared" si="2"/>
        <v>0</v>
      </c>
      <c r="L20" s="208">
        <v>2</v>
      </c>
      <c r="M20" s="209">
        <f t="shared" si="3"/>
        <v>1190</v>
      </c>
      <c r="N20" s="208"/>
      <c r="O20" s="209">
        <f t="shared" si="4"/>
        <v>0</v>
      </c>
    </row>
    <row r="21" spans="2:15" s="210" customFormat="1" ht="15" customHeight="1">
      <c r="B21" s="202" t="s">
        <v>561</v>
      </c>
      <c r="C21" s="1176" t="s">
        <v>2251</v>
      </c>
      <c r="D21" s="1176">
        <v>350</v>
      </c>
      <c r="E21" s="205">
        <f t="shared" si="5"/>
        <v>5</v>
      </c>
      <c r="F21" s="206" t="s">
        <v>51</v>
      </c>
      <c r="G21" s="207">
        <f t="shared" si="0"/>
        <v>1750</v>
      </c>
      <c r="H21" s="208">
        <v>3</v>
      </c>
      <c r="I21" s="209">
        <f t="shared" si="1"/>
        <v>1050</v>
      </c>
      <c r="J21" s="208"/>
      <c r="K21" s="209">
        <f t="shared" si="2"/>
        <v>0</v>
      </c>
      <c r="L21" s="208">
        <v>2</v>
      </c>
      <c r="M21" s="209">
        <f t="shared" si="3"/>
        <v>700</v>
      </c>
      <c r="N21" s="208"/>
      <c r="O21" s="209">
        <f t="shared" si="4"/>
        <v>0</v>
      </c>
    </row>
    <row r="22" spans="2:15" s="210" customFormat="1" ht="15" customHeight="1">
      <c r="B22" s="202" t="s">
        <v>563</v>
      </c>
      <c r="C22" s="1176" t="s">
        <v>2252</v>
      </c>
      <c r="D22" s="1176">
        <v>3</v>
      </c>
      <c r="E22" s="205">
        <f t="shared" si="5"/>
        <v>1</v>
      </c>
      <c r="F22" s="206" t="s">
        <v>542</v>
      </c>
      <c r="G22" s="207">
        <f t="shared" si="0"/>
        <v>3</v>
      </c>
      <c r="H22" s="208">
        <v>1</v>
      </c>
      <c r="I22" s="209">
        <f t="shared" si="1"/>
        <v>3</v>
      </c>
      <c r="J22" s="208"/>
      <c r="K22" s="209">
        <f t="shared" si="2"/>
        <v>0</v>
      </c>
      <c r="L22" s="208"/>
      <c r="M22" s="209">
        <f t="shared" si="3"/>
        <v>0</v>
      </c>
      <c r="N22" s="208"/>
      <c r="O22" s="209">
        <f t="shared" si="4"/>
        <v>0</v>
      </c>
    </row>
    <row r="23" spans="2:15" s="210" customFormat="1" ht="15" customHeight="1">
      <c r="B23" s="202" t="s">
        <v>565</v>
      </c>
      <c r="C23" s="1176" t="s">
        <v>2253</v>
      </c>
      <c r="D23" s="1176">
        <v>20</v>
      </c>
      <c r="E23" s="205">
        <f t="shared" si="5"/>
        <v>1</v>
      </c>
      <c r="F23" s="206" t="s">
        <v>542</v>
      </c>
      <c r="G23" s="207">
        <f t="shared" si="0"/>
        <v>20</v>
      </c>
      <c r="H23" s="208">
        <v>1</v>
      </c>
      <c r="I23" s="209">
        <f t="shared" si="1"/>
        <v>20</v>
      </c>
      <c r="J23" s="208"/>
      <c r="K23" s="209">
        <f t="shared" si="2"/>
        <v>0</v>
      </c>
      <c r="L23" s="208"/>
      <c r="M23" s="209">
        <f t="shared" si="3"/>
        <v>0</v>
      </c>
      <c r="N23" s="208"/>
      <c r="O23" s="209">
        <f t="shared" si="4"/>
        <v>0</v>
      </c>
    </row>
    <row r="24" spans="2:15" s="210" customFormat="1" ht="15" customHeight="1">
      <c r="B24" s="202" t="s">
        <v>567</v>
      </c>
      <c r="C24" s="1176" t="s">
        <v>2254</v>
      </c>
      <c r="D24" s="1176">
        <v>35</v>
      </c>
      <c r="E24" s="205">
        <f t="shared" si="5"/>
        <v>15</v>
      </c>
      <c r="F24" s="206" t="s">
        <v>30</v>
      </c>
      <c r="G24" s="207">
        <f t="shared" si="0"/>
        <v>525</v>
      </c>
      <c r="H24" s="208">
        <v>5</v>
      </c>
      <c r="I24" s="209">
        <f t="shared" si="1"/>
        <v>175</v>
      </c>
      <c r="J24" s="208"/>
      <c r="K24" s="209">
        <f t="shared" si="2"/>
        <v>0</v>
      </c>
      <c r="L24" s="208"/>
      <c r="M24" s="209">
        <f t="shared" si="3"/>
        <v>0</v>
      </c>
      <c r="N24" s="208">
        <v>10</v>
      </c>
      <c r="O24" s="209">
        <f t="shared" si="4"/>
        <v>350</v>
      </c>
    </row>
    <row r="25" spans="2:15" s="210" customFormat="1" ht="15" customHeight="1">
      <c r="B25" s="202" t="s">
        <v>569</v>
      </c>
      <c r="C25" s="1176" t="s">
        <v>2255</v>
      </c>
      <c r="D25" s="1176">
        <v>21.5</v>
      </c>
      <c r="E25" s="205">
        <f t="shared" si="5"/>
        <v>6</v>
      </c>
      <c r="F25" s="206" t="s">
        <v>30</v>
      </c>
      <c r="G25" s="207">
        <f t="shared" si="0"/>
        <v>129</v>
      </c>
      <c r="H25" s="208">
        <v>6</v>
      </c>
      <c r="I25" s="209">
        <f t="shared" si="1"/>
        <v>129</v>
      </c>
      <c r="J25" s="208"/>
      <c r="K25" s="209">
        <f t="shared" si="2"/>
        <v>0</v>
      </c>
      <c r="L25" s="208"/>
      <c r="M25" s="209">
        <f t="shared" si="3"/>
        <v>0</v>
      </c>
      <c r="N25" s="208"/>
      <c r="O25" s="209">
        <f t="shared" si="4"/>
        <v>0</v>
      </c>
    </row>
    <row r="26" spans="2:15" s="210" customFormat="1" ht="15" customHeight="1">
      <c r="B26" s="202" t="s">
        <v>571</v>
      </c>
      <c r="C26" s="1176" t="s">
        <v>2256</v>
      </c>
      <c r="D26" s="1176">
        <v>305</v>
      </c>
      <c r="E26" s="205">
        <f t="shared" si="5"/>
        <v>5</v>
      </c>
      <c r="F26" s="206" t="s">
        <v>191</v>
      </c>
      <c r="G26" s="207">
        <f t="shared" si="0"/>
        <v>1525</v>
      </c>
      <c r="H26" s="208">
        <v>5</v>
      </c>
      <c r="I26" s="209">
        <f t="shared" si="1"/>
        <v>1525</v>
      </c>
      <c r="J26" s="208"/>
      <c r="K26" s="209">
        <f t="shared" si="2"/>
        <v>0</v>
      </c>
      <c r="L26" s="208"/>
      <c r="M26" s="209">
        <f t="shared" si="3"/>
        <v>0</v>
      </c>
      <c r="N26" s="208"/>
      <c r="O26" s="209">
        <f t="shared" si="4"/>
        <v>0</v>
      </c>
    </row>
    <row r="27" spans="2:15" s="210" customFormat="1" ht="15" customHeight="1">
      <c r="B27" s="202" t="s">
        <v>573</v>
      </c>
      <c r="C27" s="1176" t="s">
        <v>2257</v>
      </c>
      <c r="D27" s="1176">
        <v>305</v>
      </c>
      <c r="E27" s="205">
        <f t="shared" si="5"/>
        <v>5</v>
      </c>
      <c r="F27" s="206" t="s">
        <v>191</v>
      </c>
      <c r="G27" s="207">
        <f t="shared" si="0"/>
        <v>1525</v>
      </c>
      <c r="H27" s="208">
        <v>5</v>
      </c>
      <c r="I27" s="209">
        <f t="shared" si="1"/>
        <v>1525</v>
      </c>
      <c r="J27" s="208"/>
      <c r="K27" s="209">
        <f t="shared" si="2"/>
        <v>0</v>
      </c>
      <c r="L27" s="208"/>
      <c r="M27" s="209">
        <f t="shared" si="3"/>
        <v>0</v>
      </c>
      <c r="N27" s="208"/>
      <c r="O27" s="209">
        <f t="shared" si="4"/>
        <v>0</v>
      </c>
    </row>
    <row r="28" spans="2:15" s="210" customFormat="1" ht="15" customHeight="1">
      <c r="B28" s="202" t="s">
        <v>575</v>
      </c>
      <c r="C28" s="1176" t="s">
        <v>2258</v>
      </c>
      <c r="D28" s="1176">
        <v>305</v>
      </c>
      <c r="E28" s="205">
        <f t="shared" si="5"/>
        <v>5</v>
      </c>
      <c r="F28" s="206" t="s">
        <v>191</v>
      </c>
      <c r="G28" s="207">
        <f t="shared" si="0"/>
        <v>1525</v>
      </c>
      <c r="H28" s="208">
        <v>5</v>
      </c>
      <c r="I28" s="209">
        <f t="shared" si="1"/>
        <v>1525</v>
      </c>
      <c r="J28" s="208"/>
      <c r="K28" s="209">
        <f t="shared" si="2"/>
        <v>0</v>
      </c>
      <c r="L28" s="208"/>
      <c r="M28" s="209">
        <f t="shared" si="3"/>
        <v>0</v>
      </c>
      <c r="N28" s="208"/>
      <c r="O28" s="209">
        <f t="shared" si="4"/>
        <v>0</v>
      </c>
    </row>
    <row r="29" spans="2:15" s="210" customFormat="1" ht="31.5" customHeight="1">
      <c r="B29" s="202" t="s">
        <v>577</v>
      </c>
      <c r="C29" s="1176" t="s">
        <v>2259</v>
      </c>
      <c r="D29" s="1176">
        <v>305</v>
      </c>
      <c r="E29" s="205">
        <f t="shared" si="5"/>
        <v>4</v>
      </c>
      <c r="F29" s="206" t="s">
        <v>51</v>
      </c>
      <c r="G29" s="207">
        <f t="shared" si="0"/>
        <v>1220</v>
      </c>
      <c r="H29" s="208">
        <v>2</v>
      </c>
      <c r="I29" s="209">
        <f t="shared" si="1"/>
        <v>610</v>
      </c>
      <c r="J29" s="208"/>
      <c r="K29" s="209">
        <f t="shared" si="2"/>
        <v>0</v>
      </c>
      <c r="L29" s="208">
        <v>2</v>
      </c>
      <c r="M29" s="209">
        <f t="shared" si="3"/>
        <v>610</v>
      </c>
      <c r="N29" s="208"/>
      <c r="O29" s="209">
        <f t="shared" si="4"/>
        <v>0</v>
      </c>
    </row>
    <row r="30" spans="2:15" s="210" customFormat="1" ht="15" customHeight="1">
      <c r="B30" s="202" t="s">
        <v>579</v>
      </c>
      <c r="C30" s="1176" t="s">
        <v>2260</v>
      </c>
      <c r="D30" s="1176">
        <v>275</v>
      </c>
      <c r="E30" s="205">
        <f t="shared" si="5"/>
        <v>3</v>
      </c>
      <c r="F30" s="206" t="s">
        <v>57</v>
      </c>
      <c r="G30" s="207">
        <f t="shared" si="0"/>
        <v>825</v>
      </c>
      <c r="H30" s="208">
        <v>1</v>
      </c>
      <c r="I30" s="209">
        <f t="shared" si="1"/>
        <v>275</v>
      </c>
      <c r="J30" s="208"/>
      <c r="K30" s="209">
        <f t="shared" si="2"/>
        <v>0</v>
      </c>
      <c r="L30" s="208">
        <v>2</v>
      </c>
      <c r="M30" s="209">
        <f t="shared" si="3"/>
        <v>550</v>
      </c>
      <c r="N30" s="208"/>
      <c r="O30" s="209">
        <f t="shared" si="4"/>
        <v>0</v>
      </c>
    </row>
    <row r="31" spans="2:15" s="210" customFormat="1" ht="15" customHeight="1">
      <c r="B31" s="202" t="s">
        <v>581</v>
      </c>
      <c r="C31" s="1176" t="s">
        <v>2261</v>
      </c>
      <c r="D31" s="1176">
        <v>275</v>
      </c>
      <c r="E31" s="205">
        <f t="shared" si="5"/>
        <v>3</v>
      </c>
      <c r="F31" s="206" t="s">
        <v>57</v>
      </c>
      <c r="G31" s="207">
        <f t="shared" si="0"/>
        <v>825</v>
      </c>
      <c r="H31" s="208">
        <v>1</v>
      </c>
      <c r="I31" s="209">
        <f t="shared" si="1"/>
        <v>275</v>
      </c>
      <c r="J31" s="208"/>
      <c r="K31" s="209">
        <f t="shared" si="2"/>
        <v>0</v>
      </c>
      <c r="L31" s="208">
        <v>2</v>
      </c>
      <c r="M31" s="209">
        <f t="shared" si="3"/>
        <v>550</v>
      </c>
      <c r="N31" s="208"/>
      <c r="O31" s="209">
        <f t="shared" si="4"/>
        <v>0</v>
      </c>
    </row>
    <row r="32" spans="2:15" s="210" customFormat="1" ht="15" customHeight="1">
      <c r="B32" s="202" t="s">
        <v>583</v>
      </c>
      <c r="C32" s="1176" t="s">
        <v>2262</v>
      </c>
      <c r="D32" s="1176">
        <v>150</v>
      </c>
      <c r="E32" s="205">
        <f t="shared" si="5"/>
        <v>2</v>
      </c>
      <c r="F32" s="206" t="s">
        <v>191</v>
      </c>
      <c r="G32" s="207">
        <f t="shared" si="0"/>
        <v>300</v>
      </c>
      <c r="H32" s="208">
        <v>2</v>
      </c>
      <c r="I32" s="209">
        <f t="shared" si="1"/>
        <v>300</v>
      </c>
      <c r="J32" s="208"/>
      <c r="K32" s="209">
        <f t="shared" si="2"/>
        <v>0</v>
      </c>
      <c r="L32" s="208"/>
      <c r="M32" s="209">
        <f t="shared" si="3"/>
        <v>0</v>
      </c>
      <c r="N32" s="208"/>
      <c r="O32" s="209">
        <f t="shared" si="4"/>
        <v>0</v>
      </c>
    </row>
    <row r="33" spans="2:16" s="210" customFormat="1" ht="15" customHeight="1">
      <c r="B33" s="202" t="s">
        <v>585</v>
      </c>
      <c r="C33" s="1176" t="s">
        <v>682</v>
      </c>
      <c r="D33" s="1176">
        <v>6</v>
      </c>
      <c r="E33" s="205">
        <f t="shared" si="5"/>
        <v>20</v>
      </c>
      <c r="F33" s="206" t="s">
        <v>30</v>
      </c>
      <c r="G33" s="207">
        <f t="shared" si="0"/>
        <v>120</v>
      </c>
      <c r="H33" s="208">
        <v>10</v>
      </c>
      <c r="I33" s="209">
        <f t="shared" si="1"/>
        <v>60</v>
      </c>
      <c r="J33" s="208"/>
      <c r="K33" s="209">
        <f t="shared" si="2"/>
        <v>0</v>
      </c>
      <c r="L33" s="208">
        <v>10</v>
      </c>
      <c r="M33" s="209">
        <f t="shared" si="3"/>
        <v>60</v>
      </c>
      <c r="N33" s="208"/>
      <c r="O33" s="209">
        <f t="shared" si="4"/>
        <v>0</v>
      </c>
    </row>
    <row r="34" spans="2:16" s="210" customFormat="1" ht="15" customHeight="1">
      <c r="B34" s="202" t="s">
        <v>587</v>
      </c>
      <c r="C34" s="1176" t="s">
        <v>2263</v>
      </c>
      <c r="D34" s="1181">
        <v>1000</v>
      </c>
      <c r="E34" s="205">
        <v>2</v>
      </c>
      <c r="F34" s="206" t="s">
        <v>36</v>
      </c>
      <c r="G34" s="207">
        <f t="shared" si="0"/>
        <v>2000</v>
      </c>
      <c r="H34" s="208">
        <v>2</v>
      </c>
      <c r="I34" s="209">
        <f t="shared" si="1"/>
        <v>2000</v>
      </c>
      <c r="J34" s="208"/>
      <c r="K34" s="209">
        <f t="shared" si="2"/>
        <v>0</v>
      </c>
      <c r="L34" s="208"/>
      <c r="M34" s="209">
        <f t="shared" si="3"/>
        <v>0</v>
      </c>
      <c r="N34" s="208"/>
      <c r="O34" s="209">
        <f t="shared" si="4"/>
        <v>0</v>
      </c>
    </row>
    <row r="35" spans="2:16">
      <c r="B35" s="202" t="s">
        <v>589</v>
      </c>
      <c r="C35" s="1176" t="s">
        <v>2264</v>
      </c>
      <c r="D35" s="1181">
        <v>1000</v>
      </c>
      <c r="E35" s="205">
        <f t="shared" ref="E35:E36" si="6">+H35+J35+L35+N35</f>
        <v>9</v>
      </c>
      <c r="F35" s="206" t="s">
        <v>128</v>
      </c>
      <c r="G35" s="207">
        <f t="shared" si="0"/>
        <v>9000</v>
      </c>
      <c r="H35" s="208">
        <v>4</v>
      </c>
      <c r="I35" s="209">
        <f t="shared" si="1"/>
        <v>4000</v>
      </c>
      <c r="J35" s="208"/>
      <c r="K35" s="209">
        <f t="shared" si="2"/>
        <v>0</v>
      </c>
      <c r="L35" s="208">
        <v>5</v>
      </c>
      <c r="M35" s="209">
        <f t="shared" si="3"/>
        <v>5000</v>
      </c>
      <c r="N35" s="208"/>
      <c r="O35" s="209">
        <f t="shared" si="4"/>
        <v>0</v>
      </c>
      <c r="P35" s="210"/>
    </row>
    <row r="36" spans="2:16">
      <c r="B36" s="202" t="s">
        <v>591</v>
      </c>
      <c r="C36" s="218"/>
      <c r="D36" s="1181">
        <v>1000</v>
      </c>
      <c r="E36" s="205">
        <f t="shared" si="6"/>
        <v>5</v>
      </c>
      <c r="F36" s="206" t="s">
        <v>128</v>
      </c>
      <c r="G36" s="207">
        <f t="shared" si="0"/>
        <v>5000</v>
      </c>
      <c r="H36" s="208">
        <v>5</v>
      </c>
      <c r="I36" s="209">
        <f t="shared" si="1"/>
        <v>5000</v>
      </c>
      <c r="J36" s="208"/>
      <c r="K36" s="209">
        <f t="shared" si="2"/>
        <v>0</v>
      </c>
      <c r="L36" s="208"/>
      <c r="M36" s="209">
        <f t="shared" si="3"/>
        <v>0</v>
      </c>
      <c r="N36" s="208"/>
      <c r="O36" s="209">
        <f t="shared" si="4"/>
        <v>0</v>
      </c>
      <c r="P36" s="210"/>
    </row>
    <row r="37" spans="2:16" s="210" customFormat="1" ht="15" customHeight="1">
      <c r="B37" s="202"/>
      <c r="C37" s="203"/>
      <c r="D37" s="215"/>
      <c r="E37" s="216"/>
      <c r="F37" s="206"/>
      <c r="G37" s="217"/>
      <c r="H37" s="208"/>
      <c r="I37" s="209"/>
      <c r="J37" s="208"/>
      <c r="K37" s="209"/>
      <c r="L37" s="208"/>
      <c r="M37" s="209"/>
      <c r="N37" s="208"/>
      <c r="O37" s="209"/>
    </row>
    <row r="38" spans="2:16" s="210" customFormat="1" ht="15" customHeight="1">
      <c r="B38" s="1182"/>
      <c r="C38" s="195"/>
      <c r="D38" s="1177" t="s">
        <v>601</v>
      </c>
      <c r="E38" s="1178"/>
      <c r="F38" s="1179"/>
      <c r="G38" s="1180">
        <f>SUM(G12:G37)</f>
        <v>31453</v>
      </c>
      <c r="H38" s="1182"/>
      <c r="I38" s="222"/>
      <c r="J38" s="200"/>
      <c r="K38" s="222"/>
      <c r="L38" s="200"/>
      <c r="M38" s="222"/>
      <c r="N38" s="200"/>
      <c r="O38" s="222"/>
    </row>
    <row r="39" spans="2:16">
      <c r="B39" s="171"/>
      <c r="C39" s="179"/>
      <c r="D39" s="228"/>
      <c r="E39" s="229"/>
      <c r="F39" s="230"/>
      <c r="G39" s="248"/>
      <c r="H39" s="248"/>
      <c r="I39" s="179"/>
      <c r="J39" s="179"/>
      <c r="K39" s="179"/>
      <c r="L39" s="179"/>
      <c r="M39" s="179"/>
      <c r="N39" s="179"/>
      <c r="O39" s="180"/>
    </row>
    <row r="40" spans="2:16">
      <c r="B40" s="249"/>
      <c r="C40" s="248" t="s">
        <v>197</v>
      </c>
      <c r="D40" s="250"/>
      <c r="E40" s="251"/>
      <c r="F40" s="252"/>
      <c r="G40" s="248"/>
      <c r="H40" s="248"/>
      <c r="I40" s="248"/>
      <c r="J40" s="248"/>
      <c r="K40" s="248"/>
      <c r="L40" s="248"/>
      <c r="M40" s="248"/>
      <c r="N40" s="248"/>
      <c r="O40" s="253"/>
    </row>
    <row r="41" spans="2:16">
      <c r="B41" s="249"/>
      <c r="C41" s="248"/>
      <c r="D41" s="250"/>
      <c r="E41" s="251"/>
      <c r="F41" s="252"/>
      <c r="G41" s="248"/>
      <c r="H41" s="248"/>
      <c r="I41" s="248" t="s">
        <v>99</v>
      </c>
      <c r="J41" s="248"/>
      <c r="K41" s="1554" t="s">
        <v>104</v>
      </c>
      <c r="L41" s="1554"/>
      <c r="M41" s="1554"/>
      <c r="N41" s="248"/>
      <c r="O41" s="253"/>
    </row>
    <row r="42" spans="2:16">
      <c r="B42" s="249"/>
      <c r="C42" s="248"/>
      <c r="D42" s="250"/>
      <c r="E42" s="251"/>
      <c r="F42" s="252"/>
      <c r="G42" s="248"/>
      <c r="H42" s="248"/>
      <c r="I42" s="248"/>
      <c r="J42" s="248"/>
      <c r="K42" s="1555" t="s">
        <v>408</v>
      </c>
      <c r="L42" s="1555"/>
      <c r="M42" s="1555"/>
      <c r="N42" s="248"/>
      <c r="O42" s="253"/>
    </row>
    <row r="43" spans="2:16">
      <c r="B43" s="185"/>
      <c r="C43" s="187"/>
      <c r="D43" s="182"/>
      <c r="E43" s="183"/>
      <c r="F43" s="184"/>
      <c r="G43" s="187"/>
      <c r="H43" s="187"/>
      <c r="I43" s="187"/>
      <c r="J43" s="187"/>
      <c r="K43" s="187"/>
      <c r="L43" s="187"/>
      <c r="M43" s="187"/>
      <c r="N43" s="187"/>
      <c r="O43" s="186"/>
    </row>
    <row r="44" spans="2:16" s="210" customFormat="1" ht="15" customHeight="1">
      <c r="B44" s="223"/>
      <c r="C44" s="172"/>
      <c r="D44" s="224"/>
      <c r="E44" s="225"/>
      <c r="F44" s="175"/>
      <c r="G44" s="226"/>
      <c r="H44" s="223"/>
      <c r="I44" s="227"/>
      <c r="J44" s="223"/>
      <c r="K44" s="227"/>
      <c r="L44" s="223"/>
      <c r="M44" s="227"/>
      <c r="N44" s="223"/>
      <c r="O44" s="227"/>
    </row>
    <row r="45" spans="2:16">
      <c r="B45" s="172"/>
      <c r="C45" s="179"/>
      <c r="D45" s="228"/>
      <c r="E45" s="229"/>
      <c r="F45" s="230"/>
      <c r="G45" s="179"/>
      <c r="H45" s="179"/>
      <c r="I45" s="179"/>
      <c r="J45" s="179"/>
      <c r="K45" s="179"/>
      <c r="L45" s="179"/>
      <c r="M45" s="179"/>
      <c r="N45" s="179"/>
      <c r="O45" s="179"/>
    </row>
    <row r="46" spans="2:16">
      <c r="B46" s="163" t="s">
        <v>106</v>
      </c>
    </row>
    <row r="47" spans="2:16">
      <c r="B47" s="1556" t="s">
        <v>0</v>
      </c>
      <c r="C47" s="1556"/>
      <c r="D47" s="1556"/>
      <c r="E47" s="1556"/>
      <c r="F47" s="1556"/>
      <c r="G47" s="1556"/>
      <c r="H47" s="1556"/>
      <c r="I47" s="1556"/>
      <c r="J47" s="1556"/>
      <c r="K47" s="1556"/>
      <c r="L47" s="1556"/>
      <c r="M47" s="1556"/>
      <c r="N47" s="1556"/>
      <c r="O47" s="1556"/>
      <c r="P47" s="1556"/>
    </row>
    <row r="48" spans="2:16">
      <c r="B48" s="1557" t="s">
        <v>1</v>
      </c>
      <c r="C48" s="1557"/>
      <c r="D48" s="1557"/>
      <c r="E48" s="1557"/>
      <c r="F48" s="1557"/>
      <c r="G48" s="1557"/>
      <c r="H48" s="1557"/>
      <c r="I48" s="1557"/>
      <c r="J48" s="1557"/>
      <c r="K48" s="1557"/>
      <c r="L48" s="1557"/>
      <c r="M48" s="1557"/>
      <c r="N48" s="1557"/>
      <c r="O48" s="1557"/>
      <c r="P48" s="1557"/>
    </row>
    <row r="49" spans="2:16">
      <c r="D49" s="166"/>
      <c r="E49" s="167"/>
      <c r="F49" s="168"/>
      <c r="G49" s="169"/>
    </row>
    <row r="50" spans="2:16">
      <c r="B50" s="170" t="s">
        <v>376</v>
      </c>
      <c r="C50" s="170"/>
      <c r="D50" s="166"/>
      <c r="E50" s="167"/>
      <c r="F50" s="168"/>
    </row>
    <row r="51" spans="2:16">
      <c r="B51" s="171" t="s">
        <v>109</v>
      </c>
      <c r="C51" s="172"/>
      <c r="D51" s="173"/>
      <c r="E51" s="174"/>
      <c r="F51" s="175"/>
      <c r="G51" s="176" t="s">
        <v>110</v>
      </c>
      <c r="H51" s="177"/>
      <c r="I51" s="177"/>
      <c r="J51" s="177"/>
      <c r="K51" s="178"/>
      <c r="L51" s="179" t="s">
        <v>2271</v>
      </c>
      <c r="M51" s="179"/>
      <c r="N51" s="179"/>
      <c r="O51" s="180"/>
    </row>
    <row r="52" spans="2:16">
      <c r="B52" s="181" t="s">
        <v>540</v>
      </c>
      <c r="C52" s="170"/>
      <c r="D52" s="182"/>
      <c r="E52" s="183"/>
      <c r="F52" s="184"/>
      <c r="G52" s="185" t="s">
        <v>113</v>
      </c>
      <c r="H52" s="185" t="s">
        <v>8</v>
      </c>
      <c r="I52" s="186"/>
      <c r="J52" s="176" t="s">
        <v>114</v>
      </c>
      <c r="K52" s="178"/>
      <c r="L52" s="187" t="s">
        <v>205</v>
      </c>
      <c r="M52" s="187"/>
      <c r="N52" s="187"/>
      <c r="O52" s="186"/>
    </row>
    <row r="53" spans="2:16">
      <c r="B53" s="188"/>
      <c r="C53" s="171"/>
      <c r="D53" s="189"/>
      <c r="E53" s="190"/>
      <c r="F53" s="191"/>
      <c r="G53" s="171"/>
      <c r="H53" s="1558" t="s">
        <v>116</v>
      </c>
      <c r="I53" s="1559"/>
      <c r="J53" s="1559"/>
      <c r="K53" s="1559"/>
      <c r="L53" s="1559"/>
      <c r="M53" s="1559"/>
      <c r="N53" s="1559"/>
      <c r="O53" s="1560"/>
    </row>
    <row r="54" spans="2:16">
      <c r="B54" s="192" t="s">
        <v>10</v>
      </c>
      <c r="C54" s="914" t="s">
        <v>11</v>
      </c>
      <c r="D54" s="194" t="s">
        <v>117</v>
      </c>
      <c r="E54" s="1561" t="s">
        <v>13</v>
      </c>
      <c r="F54" s="1562"/>
      <c r="G54" s="914" t="s">
        <v>14</v>
      </c>
      <c r="H54" s="1558" t="s">
        <v>118</v>
      </c>
      <c r="I54" s="1560"/>
      <c r="J54" s="1558" t="s">
        <v>119</v>
      </c>
      <c r="K54" s="1560"/>
      <c r="L54" s="1558" t="s">
        <v>120</v>
      </c>
      <c r="M54" s="1560"/>
      <c r="N54" s="1558" t="s">
        <v>121</v>
      </c>
      <c r="O54" s="1560"/>
    </row>
    <row r="55" spans="2:16">
      <c r="B55" s="1170"/>
      <c r="C55" s="249"/>
      <c r="D55" s="1171"/>
      <c r="E55" s="1172"/>
      <c r="F55" s="1173"/>
      <c r="G55" s="249"/>
      <c r="H55" s="1174" t="s">
        <v>22</v>
      </c>
      <c r="I55" s="1175" t="s">
        <v>21</v>
      </c>
      <c r="J55" s="1175" t="s">
        <v>22</v>
      </c>
      <c r="K55" s="1175" t="s">
        <v>122</v>
      </c>
      <c r="L55" s="1174" t="s">
        <v>22</v>
      </c>
      <c r="M55" s="188" t="s">
        <v>122</v>
      </c>
      <c r="N55" s="1174" t="s">
        <v>22</v>
      </c>
      <c r="O55" s="1174" t="s">
        <v>21</v>
      </c>
    </row>
    <row r="56" spans="2:16">
      <c r="B56" s="202">
        <v>31</v>
      </c>
      <c r="C56" s="1176" t="s">
        <v>2265</v>
      </c>
      <c r="D56" s="231">
        <v>12.9</v>
      </c>
      <c r="E56" s="205">
        <f>+H56+J56+L56+N56</f>
        <v>12</v>
      </c>
      <c r="F56" s="206" t="s">
        <v>128</v>
      </c>
      <c r="G56" s="207">
        <f>I56+K56+M56+O56</f>
        <v>154.80000000000001</v>
      </c>
      <c r="H56" s="208">
        <v>6</v>
      </c>
      <c r="I56" s="209">
        <f>H56*D56</f>
        <v>77.400000000000006</v>
      </c>
      <c r="J56" s="208"/>
      <c r="K56" s="209">
        <f>J56*D56</f>
        <v>0</v>
      </c>
      <c r="L56" s="208">
        <v>6</v>
      </c>
      <c r="M56" s="209">
        <f>L56*D56</f>
        <v>77.400000000000006</v>
      </c>
      <c r="N56" s="208"/>
      <c r="O56" s="209">
        <f>N56*D56</f>
        <v>0</v>
      </c>
      <c r="P56" s="210"/>
    </row>
    <row r="57" spans="2:16">
      <c r="B57" s="202">
        <v>32</v>
      </c>
      <c r="C57" s="1176" t="s">
        <v>2266</v>
      </c>
      <c r="D57" s="204">
        <v>1775</v>
      </c>
      <c r="E57" s="205">
        <f t="shared" ref="E57:E62" si="7">+H57+J57+L57+N57</f>
        <v>3</v>
      </c>
      <c r="F57" s="206" t="s">
        <v>57</v>
      </c>
      <c r="G57" s="207">
        <f t="shared" ref="G57:G62" si="8">I57+K57+M57+O57</f>
        <v>5325</v>
      </c>
      <c r="H57" s="208"/>
      <c r="I57" s="209">
        <f t="shared" ref="I57:I62" si="9">H57*D57</f>
        <v>0</v>
      </c>
      <c r="J57" s="208">
        <v>2</v>
      </c>
      <c r="K57" s="209">
        <f t="shared" ref="K57:K62" si="10">J57*D57</f>
        <v>3550</v>
      </c>
      <c r="L57" s="208">
        <v>1</v>
      </c>
      <c r="M57" s="209">
        <f t="shared" ref="M57:M62" si="11">L57*D57</f>
        <v>1775</v>
      </c>
      <c r="N57" s="208"/>
      <c r="O57" s="209">
        <f t="shared" ref="O57:O62" si="12">N57*D57</f>
        <v>0</v>
      </c>
      <c r="P57" s="210"/>
    </row>
    <row r="58" spans="2:16">
      <c r="B58" s="202">
        <v>33</v>
      </c>
      <c r="C58" s="1176" t="s">
        <v>2267</v>
      </c>
      <c r="D58" s="204">
        <v>300</v>
      </c>
      <c r="E58" s="205">
        <f t="shared" si="7"/>
        <v>5</v>
      </c>
      <c r="F58" s="206" t="s">
        <v>51</v>
      </c>
      <c r="G58" s="207">
        <f t="shared" si="8"/>
        <v>1500</v>
      </c>
      <c r="H58" s="208"/>
      <c r="I58" s="209">
        <f t="shared" si="9"/>
        <v>0</v>
      </c>
      <c r="J58" s="208">
        <v>5</v>
      </c>
      <c r="K58" s="209">
        <f t="shared" si="10"/>
        <v>1500</v>
      </c>
      <c r="L58" s="208"/>
      <c r="M58" s="209">
        <f t="shared" si="11"/>
        <v>0</v>
      </c>
      <c r="N58" s="208"/>
      <c r="O58" s="209">
        <f t="shared" si="12"/>
        <v>0</v>
      </c>
      <c r="P58" s="210"/>
    </row>
    <row r="59" spans="2:16">
      <c r="B59" s="202">
        <v>34</v>
      </c>
      <c r="C59" s="1176" t="s">
        <v>277</v>
      </c>
      <c r="D59" s="211">
        <v>750</v>
      </c>
      <c r="E59" s="205">
        <f t="shared" si="7"/>
        <v>1</v>
      </c>
      <c r="F59" s="206" t="s">
        <v>607</v>
      </c>
      <c r="G59" s="207">
        <f t="shared" si="8"/>
        <v>750</v>
      </c>
      <c r="H59" s="208"/>
      <c r="I59" s="209">
        <f t="shared" si="9"/>
        <v>0</v>
      </c>
      <c r="J59" s="208"/>
      <c r="K59" s="209">
        <f t="shared" si="10"/>
        <v>0</v>
      </c>
      <c r="L59" s="208">
        <v>1</v>
      </c>
      <c r="M59" s="209">
        <f t="shared" si="11"/>
        <v>750</v>
      </c>
      <c r="N59" s="208"/>
      <c r="O59" s="209">
        <f t="shared" si="12"/>
        <v>0</v>
      </c>
      <c r="P59" s="210"/>
    </row>
    <row r="60" spans="2:16">
      <c r="B60" s="202">
        <v>35</v>
      </c>
      <c r="C60" s="1176" t="s">
        <v>2268</v>
      </c>
      <c r="D60" s="211">
        <v>750</v>
      </c>
      <c r="E60" s="205">
        <f t="shared" si="7"/>
        <v>1</v>
      </c>
      <c r="F60" s="206" t="s">
        <v>607</v>
      </c>
      <c r="G60" s="207">
        <f t="shared" si="8"/>
        <v>750</v>
      </c>
      <c r="H60" s="208"/>
      <c r="I60" s="209">
        <f t="shared" si="9"/>
        <v>0</v>
      </c>
      <c r="J60" s="208"/>
      <c r="K60" s="209">
        <f t="shared" si="10"/>
        <v>0</v>
      </c>
      <c r="L60" s="208">
        <v>1</v>
      </c>
      <c r="M60" s="209">
        <f t="shared" si="11"/>
        <v>750</v>
      </c>
      <c r="N60" s="208"/>
      <c r="O60" s="209">
        <f t="shared" si="12"/>
        <v>0</v>
      </c>
      <c r="P60" s="210"/>
    </row>
    <row r="61" spans="2:16">
      <c r="B61" s="202">
        <v>36</v>
      </c>
      <c r="C61" s="1176" t="s">
        <v>2269</v>
      </c>
      <c r="D61" s="204">
        <v>750</v>
      </c>
      <c r="E61" s="205">
        <f t="shared" si="7"/>
        <v>1</v>
      </c>
      <c r="F61" s="206" t="s">
        <v>607</v>
      </c>
      <c r="G61" s="207">
        <f t="shared" si="8"/>
        <v>750</v>
      </c>
      <c r="H61" s="208"/>
      <c r="I61" s="209">
        <f t="shared" si="9"/>
        <v>0</v>
      </c>
      <c r="J61" s="208"/>
      <c r="K61" s="209">
        <f t="shared" si="10"/>
        <v>0</v>
      </c>
      <c r="L61" s="208">
        <v>1</v>
      </c>
      <c r="M61" s="209">
        <f t="shared" si="11"/>
        <v>750</v>
      </c>
      <c r="N61" s="208"/>
      <c r="O61" s="209">
        <f t="shared" si="12"/>
        <v>0</v>
      </c>
      <c r="P61" s="210"/>
    </row>
    <row r="62" spans="2:16" ht="12.5">
      <c r="B62" s="202">
        <v>37</v>
      </c>
      <c r="C62" s="1169" t="s">
        <v>2270</v>
      </c>
      <c r="D62" s="204">
        <v>5000</v>
      </c>
      <c r="E62" s="205">
        <f t="shared" si="7"/>
        <v>1</v>
      </c>
      <c r="F62" s="206" t="s">
        <v>607</v>
      </c>
      <c r="G62" s="207">
        <f t="shared" si="8"/>
        <v>5000</v>
      </c>
      <c r="H62" s="208"/>
      <c r="I62" s="209">
        <f t="shared" si="9"/>
        <v>0</v>
      </c>
      <c r="J62" s="208"/>
      <c r="K62" s="209">
        <f t="shared" si="10"/>
        <v>0</v>
      </c>
      <c r="L62" s="208">
        <v>1</v>
      </c>
      <c r="M62" s="209">
        <f t="shared" si="11"/>
        <v>5000</v>
      </c>
      <c r="N62" s="208"/>
      <c r="O62" s="209">
        <f t="shared" si="12"/>
        <v>0</v>
      </c>
      <c r="P62" s="210"/>
    </row>
    <row r="63" spans="2:16" ht="12.5">
      <c r="B63" s="202"/>
      <c r="C63" s="213"/>
      <c r="D63" s="209"/>
      <c r="E63" s="205"/>
      <c r="F63" s="206"/>
      <c r="G63" s="207"/>
      <c r="H63" s="208"/>
      <c r="I63" s="209"/>
      <c r="J63" s="208"/>
      <c r="K63" s="209"/>
      <c r="L63" s="208"/>
      <c r="M63" s="209"/>
      <c r="N63" s="208"/>
      <c r="O63" s="209"/>
      <c r="P63" s="210"/>
    </row>
    <row r="64" spans="2:16">
      <c r="B64" s="208"/>
      <c r="C64" s="203"/>
      <c r="D64" s="215" t="s">
        <v>601</v>
      </c>
      <c r="E64" s="216"/>
      <c r="F64" s="206"/>
      <c r="G64" s="217">
        <f>SUM(G56:G63)</f>
        <v>14229.8</v>
      </c>
      <c r="H64" s="208"/>
      <c r="I64" s="209"/>
      <c r="J64" s="208"/>
      <c r="K64" s="209"/>
      <c r="L64" s="208"/>
      <c r="M64" s="209"/>
      <c r="N64" s="208"/>
      <c r="O64" s="209"/>
      <c r="P64" s="210"/>
    </row>
    <row r="65" spans="2:16">
      <c r="B65" s="208"/>
      <c r="C65" s="203"/>
      <c r="D65" s="215" t="s">
        <v>1458</v>
      </c>
      <c r="E65" s="216"/>
      <c r="F65" s="206"/>
      <c r="G65" s="217">
        <f>SUM(G64,G38)</f>
        <v>45682.8</v>
      </c>
      <c r="H65" s="208"/>
      <c r="I65" s="209"/>
      <c r="J65" s="208"/>
      <c r="K65" s="209"/>
      <c r="L65" s="208"/>
      <c r="M65" s="209"/>
      <c r="N65" s="208"/>
      <c r="O65" s="209"/>
      <c r="P65" s="210"/>
    </row>
    <row r="66" spans="2:16">
      <c r="B66" s="249"/>
      <c r="C66" s="248"/>
      <c r="D66" s="250"/>
      <c r="E66" s="251"/>
      <c r="F66" s="252"/>
      <c r="G66" s="248"/>
      <c r="H66" s="248"/>
      <c r="I66" s="248"/>
      <c r="J66" s="248"/>
      <c r="K66" s="248"/>
      <c r="L66" s="248"/>
      <c r="M66" s="248"/>
      <c r="N66" s="248"/>
      <c r="O66" s="253"/>
    </row>
    <row r="67" spans="2:16">
      <c r="B67" s="249"/>
      <c r="C67" s="248" t="s">
        <v>197</v>
      </c>
      <c r="D67" s="250"/>
      <c r="E67" s="251"/>
      <c r="F67" s="252"/>
      <c r="G67" s="248"/>
      <c r="H67" s="248"/>
      <c r="I67" s="248"/>
      <c r="J67" s="248"/>
      <c r="K67" s="248"/>
      <c r="L67" s="248"/>
      <c r="M67" s="248"/>
      <c r="N67" s="248"/>
      <c r="O67" s="253"/>
    </row>
    <row r="68" spans="2:16">
      <c r="B68" s="249"/>
      <c r="C68" s="248"/>
      <c r="D68" s="250"/>
      <c r="E68" s="251"/>
      <c r="F68" s="252"/>
      <c r="G68" s="248"/>
      <c r="H68" s="248"/>
      <c r="I68" s="248" t="s">
        <v>99</v>
      </c>
      <c r="J68" s="248"/>
      <c r="K68" s="1554" t="s">
        <v>104</v>
      </c>
      <c r="L68" s="1554"/>
      <c r="M68" s="1554"/>
      <c r="N68" s="248"/>
      <c r="O68" s="253"/>
    </row>
    <row r="69" spans="2:16">
      <c r="B69" s="249"/>
      <c r="C69" s="248"/>
      <c r="D69" s="250"/>
      <c r="E69" s="251"/>
      <c r="F69" s="252"/>
      <c r="G69" s="248"/>
      <c r="H69" s="248"/>
      <c r="I69" s="248"/>
      <c r="J69" s="248"/>
      <c r="K69" s="1555" t="s">
        <v>408</v>
      </c>
      <c r="L69" s="1555"/>
      <c r="M69" s="1555"/>
      <c r="N69" s="248"/>
      <c r="O69" s="253"/>
    </row>
    <row r="70" spans="2:16">
      <c r="B70" s="185"/>
      <c r="C70" s="187"/>
      <c r="D70" s="182"/>
      <c r="E70" s="183"/>
      <c r="F70" s="184"/>
      <c r="G70" s="187"/>
      <c r="H70" s="187"/>
      <c r="I70" s="187"/>
      <c r="J70" s="187"/>
      <c r="K70" s="187"/>
      <c r="L70" s="187"/>
      <c r="M70" s="187"/>
      <c r="N70" s="187"/>
      <c r="O70" s="186"/>
    </row>
    <row r="71" spans="2:16" s="210" customFormat="1" ht="15" customHeight="1">
      <c r="B71" s="223"/>
      <c r="C71" s="172"/>
      <c r="D71" s="224"/>
      <c r="E71" s="225"/>
      <c r="F71" s="175"/>
      <c r="G71" s="226"/>
      <c r="H71" s="223"/>
      <c r="I71" s="227"/>
      <c r="J71" s="223"/>
      <c r="K71" s="227"/>
      <c r="L71" s="223"/>
      <c r="M71" s="227"/>
      <c r="N71" s="223"/>
      <c r="O71" s="227"/>
    </row>
  </sheetData>
  <mergeCells count="20">
    <mergeCell ref="K41:M41"/>
    <mergeCell ref="K42:M42"/>
    <mergeCell ref="K68:M68"/>
    <mergeCell ref="K69:M69"/>
    <mergeCell ref="B47:P47"/>
    <mergeCell ref="B48:P48"/>
    <mergeCell ref="H53:O53"/>
    <mergeCell ref="E54:F54"/>
    <mergeCell ref="H54:I54"/>
    <mergeCell ref="J54:K54"/>
    <mergeCell ref="L54:M54"/>
    <mergeCell ref="N54:O54"/>
    <mergeCell ref="B2:P2"/>
    <mergeCell ref="B3:P3"/>
    <mergeCell ref="H8:O8"/>
    <mergeCell ref="E9:F9"/>
    <mergeCell ref="H9:I9"/>
    <mergeCell ref="J9:K9"/>
    <mergeCell ref="L9:M9"/>
    <mergeCell ref="N9:O9"/>
  </mergeCells>
  <pageMargins left="0.23622047244094491" right="0.23622047244094491" top="0.59055118110236227" bottom="0.59055118110236227" header="0.51181102362204722" footer="0.51181102362204722"/>
  <pageSetup paperSize="256" scale="7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ABC57-A379-465D-9DF0-0C8A117FB902}">
  <dimension ref="A1:Q244"/>
  <sheetViews>
    <sheetView view="pageLayout" topLeftCell="A169" zoomScale="60" zoomScaleNormal="50" zoomScalePageLayoutView="60" workbookViewId="0">
      <selection activeCell="A32" sqref="A32:P32"/>
    </sheetView>
  </sheetViews>
  <sheetFormatPr defaultRowHeight="14.5"/>
  <cols>
    <col min="1" max="1" width="5.36328125" customWidth="1"/>
    <col min="2" max="2" width="34.26953125" customWidth="1"/>
    <col min="3" max="3" width="10.36328125" style="21" customWidth="1"/>
    <col min="5" max="5" width="9.81640625" customWidth="1"/>
    <col min="6" max="6" width="15.1796875" customWidth="1"/>
    <col min="8" max="8" width="10.08984375" style="21" bestFit="1" customWidth="1"/>
    <col min="9" max="9" width="6.6328125" customWidth="1"/>
    <col min="10" max="10" width="2.7265625" customWidth="1"/>
    <col min="11" max="11" width="10.26953125" style="21" bestFit="1" customWidth="1"/>
    <col min="13" max="13" width="0.26953125" customWidth="1"/>
    <col min="14" max="14" width="10" style="21" bestFit="1" customWidth="1"/>
    <col min="16" max="16" width="8.7265625" style="21"/>
  </cols>
  <sheetData>
    <row r="1" spans="1:16">
      <c r="A1" s="1546" t="s">
        <v>0</v>
      </c>
      <c r="B1" s="1546"/>
      <c r="C1" s="1546"/>
      <c r="D1" s="1546"/>
      <c r="E1" s="1546"/>
      <c r="F1" s="1546"/>
      <c r="G1" s="1546"/>
      <c r="H1" s="1546"/>
      <c r="I1" s="1546"/>
      <c r="J1" s="1546"/>
      <c r="K1" s="1546"/>
      <c r="L1" s="1546"/>
      <c r="M1" s="1546"/>
      <c r="N1" s="1546"/>
    </row>
    <row r="2" spans="1:16">
      <c r="A2" s="1546" t="s">
        <v>1</v>
      </c>
      <c r="B2" s="1546"/>
      <c r="C2" s="1546"/>
      <c r="D2" s="1546"/>
      <c r="E2" s="1546"/>
      <c r="F2" s="1546"/>
      <c r="G2" s="1546"/>
      <c r="H2" s="1546"/>
      <c r="I2" s="1546"/>
      <c r="J2" s="1546"/>
      <c r="K2" s="1546"/>
      <c r="L2" s="1546"/>
      <c r="M2" s="1546"/>
      <c r="N2" s="1546"/>
    </row>
    <row r="3" spans="1:16" ht="15" thickBot="1">
      <c r="A3" s="146" t="s">
        <v>200</v>
      </c>
    </row>
    <row r="4" spans="1:16" ht="16" thickBot="1">
      <c r="A4" s="1595" t="s">
        <v>201</v>
      </c>
      <c r="B4" s="1596"/>
      <c r="C4" s="1596"/>
      <c r="D4" s="1596"/>
      <c r="E4" s="1597"/>
      <c r="F4" s="1584" t="s">
        <v>203</v>
      </c>
      <c r="G4" s="1585"/>
      <c r="H4" s="1585"/>
      <c r="I4" s="1585"/>
      <c r="J4" s="1585"/>
      <c r="K4" s="1585"/>
      <c r="L4" s="1586"/>
      <c r="M4" s="1595" t="s">
        <v>204</v>
      </c>
      <c r="N4" s="1596"/>
      <c r="O4" s="1596"/>
      <c r="P4" s="1597"/>
    </row>
    <row r="5" spans="1:16" ht="16" thickBot="1">
      <c r="A5" s="1581" t="s">
        <v>202</v>
      </c>
      <c r="B5" s="1582"/>
      <c r="C5" s="1582"/>
      <c r="D5" s="1582"/>
      <c r="E5" s="1583"/>
      <c r="F5" s="147" t="s">
        <v>7</v>
      </c>
      <c r="G5" s="1584" t="s">
        <v>8</v>
      </c>
      <c r="H5" s="1585"/>
      <c r="I5" s="1586"/>
      <c r="J5" s="1584" t="s">
        <v>9</v>
      </c>
      <c r="K5" s="1585"/>
      <c r="L5" s="1586"/>
      <c r="M5" s="1581" t="s">
        <v>205</v>
      </c>
      <c r="N5" s="1582"/>
      <c r="O5" s="1582"/>
      <c r="P5" s="1583"/>
    </row>
    <row r="6" spans="1:16" ht="16" thickBot="1">
      <c r="A6" s="1587" t="s">
        <v>10</v>
      </c>
      <c r="B6" s="1587" t="s">
        <v>11</v>
      </c>
      <c r="C6" s="1590" t="s">
        <v>12</v>
      </c>
      <c r="D6" s="1593" t="s">
        <v>13</v>
      </c>
      <c r="E6" s="1594"/>
      <c r="F6" s="1587" t="s">
        <v>14</v>
      </c>
      <c r="G6" s="1576" t="s">
        <v>116</v>
      </c>
      <c r="H6" s="1578"/>
      <c r="I6" s="1578"/>
      <c r="J6" s="1578"/>
      <c r="K6" s="1578"/>
      <c r="L6" s="1578"/>
      <c r="M6" s="1578"/>
      <c r="N6" s="1578"/>
      <c r="O6" s="1578"/>
      <c r="P6" s="1577"/>
    </row>
    <row r="7" spans="1:16" ht="17.5" customHeight="1" thickBot="1">
      <c r="A7" s="1588"/>
      <c r="B7" s="1588"/>
      <c r="C7" s="1591"/>
      <c r="D7" s="1574" t="s">
        <v>206</v>
      </c>
      <c r="E7" s="1575"/>
      <c r="F7" s="1588"/>
      <c r="G7" s="1576" t="s">
        <v>207</v>
      </c>
      <c r="H7" s="1577"/>
      <c r="I7" s="1576" t="s">
        <v>208</v>
      </c>
      <c r="J7" s="1578"/>
      <c r="K7" s="1577"/>
      <c r="L7" s="1576" t="s">
        <v>209</v>
      </c>
      <c r="M7" s="1578"/>
      <c r="N7" s="1577"/>
      <c r="O7" s="1576" t="s">
        <v>210</v>
      </c>
      <c r="P7" s="1577"/>
    </row>
    <row r="8" spans="1:16" ht="16" thickBot="1">
      <c r="A8" s="1589"/>
      <c r="B8" s="1589"/>
      <c r="C8" s="1592"/>
      <c r="D8" s="1579"/>
      <c r="E8" s="1580"/>
      <c r="F8" s="1589"/>
      <c r="G8" s="148" t="s">
        <v>22</v>
      </c>
      <c r="H8" s="259" t="s">
        <v>21</v>
      </c>
      <c r="I8" s="1576" t="s">
        <v>22</v>
      </c>
      <c r="J8" s="1577"/>
      <c r="K8" s="259" t="s">
        <v>21</v>
      </c>
      <c r="L8" s="1576" t="s">
        <v>22</v>
      </c>
      <c r="M8" s="1577"/>
      <c r="N8" s="259" t="s">
        <v>21</v>
      </c>
      <c r="O8" s="148" t="s">
        <v>22</v>
      </c>
      <c r="P8" s="259" t="s">
        <v>21</v>
      </c>
    </row>
    <row r="9" spans="1:16" ht="16" thickBot="1">
      <c r="A9" s="149" t="s">
        <v>211</v>
      </c>
      <c r="B9" s="150" t="s">
        <v>212</v>
      </c>
      <c r="C9" s="254">
        <v>210</v>
      </c>
      <c r="D9" s="151">
        <v>20</v>
      </c>
      <c r="E9" s="152" t="s">
        <v>135</v>
      </c>
      <c r="F9" s="153">
        <v>4200</v>
      </c>
      <c r="G9" s="151">
        <v>5</v>
      </c>
      <c r="H9" s="254">
        <v>1050</v>
      </c>
      <c r="I9" s="1598">
        <v>8</v>
      </c>
      <c r="J9" s="1599"/>
      <c r="K9" s="254">
        <v>1680</v>
      </c>
      <c r="L9" s="1598">
        <v>5</v>
      </c>
      <c r="M9" s="1599"/>
      <c r="N9" s="254">
        <v>1050</v>
      </c>
      <c r="O9" s="151">
        <v>2</v>
      </c>
      <c r="P9" s="254">
        <v>420</v>
      </c>
    </row>
    <row r="10" spans="1:16" ht="15.5" customHeight="1" thickBot="1">
      <c r="A10" s="149" t="s">
        <v>213</v>
      </c>
      <c r="B10" s="150" t="s">
        <v>214</v>
      </c>
      <c r="C10" s="254">
        <v>250</v>
      </c>
      <c r="D10" s="151">
        <v>15</v>
      </c>
      <c r="E10" s="152" t="s">
        <v>135</v>
      </c>
      <c r="F10" s="154">
        <v>3750</v>
      </c>
      <c r="G10" s="151">
        <v>5</v>
      </c>
      <c r="H10" s="254">
        <v>1250</v>
      </c>
      <c r="I10" s="1598">
        <v>4</v>
      </c>
      <c r="J10" s="1599"/>
      <c r="K10" s="254">
        <v>1000</v>
      </c>
      <c r="L10" s="1598">
        <v>3</v>
      </c>
      <c r="M10" s="1599"/>
      <c r="N10" s="254">
        <v>750</v>
      </c>
      <c r="O10" s="151">
        <v>3</v>
      </c>
      <c r="P10" s="254">
        <v>750</v>
      </c>
    </row>
    <row r="11" spans="1:16" ht="16" thickBot="1">
      <c r="A11" s="149" t="s">
        <v>215</v>
      </c>
      <c r="B11" s="150" t="s">
        <v>216</v>
      </c>
      <c r="C11" s="254">
        <v>250</v>
      </c>
      <c r="D11" s="151">
        <v>9</v>
      </c>
      <c r="E11" s="152" t="s">
        <v>135</v>
      </c>
      <c r="F11" s="152" t="s">
        <v>217</v>
      </c>
      <c r="G11" s="151">
        <v>6</v>
      </c>
      <c r="H11" s="254">
        <v>1500</v>
      </c>
      <c r="I11" s="1598"/>
      <c r="J11" s="1599"/>
      <c r="K11" s="254"/>
      <c r="L11" s="1598">
        <v>3</v>
      </c>
      <c r="M11" s="1599"/>
      <c r="N11" s="254">
        <v>750</v>
      </c>
      <c r="O11" s="151"/>
      <c r="P11" s="254"/>
    </row>
    <row r="12" spans="1:16" ht="16" thickBot="1">
      <c r="A12" s="149" t="s">
        <v>218</v>
      </c>
      <c r="B12" s="150" t="s">
        <v>219</v>
      </c>
      <c r="C12" s="254">
        <v>90</v>
      </c>
      <c r="D12" s="151">
        <v>5</v>
      </c>
      <c r="E12" s="151" t="s">
        <v>144</v>
      </c>
      <c r="F12" s="151">
        <v>450</v>
      </c>
      <c r="G12" s="151">
        <v>3</v>
      </c>
      <c r="H12" s="254">
        <v>270</v>
      </c>
      <c r="I12" s="1598"/>
      <c r="J12" s="1599"/>
      <c r="K12" s="254"/>
      <c r="L12" s="1598"/>
      <c r="M12" s="1599"/>
      <c r="N12" s="254"/>
      <c r="O12" s="151"/>
      <c r="P12" s="254"/>
    </row>
    <row r="13" spans="1:16" ht="15.5" customHeight="1" thickBot="1">
      <c r="A13" s="149" t="s">
        <v>220</v>
      </c>
      <c r="B13" s="150" t="s">
        <v>221</v>
      </c>
      <c r="C13" s="254">
        <v>100</v>
      </c>
      <c r="D13" s="151">
        <v>5</v>
      </c>
      <c r="E13" s="151" t="s">
        <v>144</v>
      </c>
      <c r="F13" s="151">
        <v>500</v>
      </c>
      <c r="G13" s="151">
        <v>2</v>
      </c>
      <c r="H13" s="254">
        <v>200</v>
      </c>
      <c r="I13" s="1598"/>
      <c r="J13" s="1599"/>
      <c r="K13" s="254"/>
      <c r="L13" s="1598">
        <v>3</v>
      </c>
      <c r="M13" s="1599"/>
      <c r="N13" s="254">
        <v>300</v>
      </c>
      <c r="O13" s="151"/>
      <c r="P13" s="254"/>
    </row>
    <row r="14" spans="1:16" ht="16" customHeight="1" thickBot="1">
      <c r="A14" s="149" t="s">
        <v>222</v>
      </c>
      <c r="B14" s="150" t="s">
        <v>223</v>
      </c>
      <c r="C14" s="254">
        <v>70</v>
      </c>
      <c r="D14" s="151">
        <v>6</v>
      </c>
      <c r="E14" s="151" t="s">
        <v>126</v>
      </c>
      <c r="F14" s="151">
        <v>420</v>
      </c>
      <c r="G14" s="151">
        <v>2</v>
      </c>
      <c r="H14" s="254">
        <v>420</v>
      </c>
      <c r="I14" s="1598"/>
      <c r="J14" s="1599"/>
      <c r="K14" s="254"/>
      <c r="L14" s="1598"/>
      <c r="M14" s="1599"/>
      <c r="N14" s="254"/>
      <c r="O14" s="151">
        <v>4</v>
      </c>
      <c r="P14" s="254">
        <v>280</v>
      </c>
    </row>
    <row r="15" spans="1:16" ht="15.5" customHeight="1" thickBot="1">
      <c r="A15" s="149" t="s">
        <v>224</v>
      </c>
      <c r="B15" s="150" t="s">
        <v>225</v>
      </c>
      <c r="C15" s="254">
        <v>200</v>
      </c>
      <c r="D15" s="151">
        <v>5</v>
      </c>
      <c r="E15" s="151" t="s">
        <v>126</v>
      </c>
      <c r="F15" s="151">
        <v>1000</v>
      </c>
      <c r="G15" s="151"/>
      <c r="H15" s="254"/>
      <c r="I15" s="1598">
        <v>5</v>
      </c>
      <c r="J15" s="1599"/>
      <c r="K15" s="254">
        <v>1000</v>
      </c>
      <c r="L15" s="1598"/>
      <c r="M15" s="1599"/>
      <c r="N15" s="254"/>
      <c r="O15" s="151"/>
      <c r="P15" s="254"/>
    </row>
    <row r="16" spans="1:16" ht="16" thickBot="1">
      <c r="A16" s="149" t="s">
        <v>226</v>
      </c>
      <c r="B16" s="150" t="s">
        <v>227</v>
      </c>
      <c r="C16" s="254">
        <v>40</v>
      </c>
      <c r="D16" s="151">
        <v>15</v>
      </c>
      <c r="E16" s="151" t="s">
        <v>144</v>
      </c>
      <c r="F16" s="151">
        <v>600</v>
      </c>
      <c r="G16" s="151">
        <v>5</v>
      </c>
      <c r="H16" s="254">
        <v>200</v>
      </c>
      <c r="I16" s="1598">
        <v>5</v>
      </c>
      <c r="J16" s="1599"/>
      <c r="K16" s="254">
        <v>200</v>
      </c>
      <c r="L16" s="1598">
        <v>5</v>
      </c>
      <c r="M16" s="1599"/>
      <c r="N16" s="254">
        <v>200</v>
      </c>
      <c r="O16" s="151"/>
      <c r="P16" s="254"/>
    </row>
    <row r="17" spans="1:16" ht="16" thickBot="1">
      <c r="A17" s="149" t="s">
        <v>228</v>
      </c>
      <c r="B17" s="150" t="s">
        <v>229</v>
      </c>
      <c r="C17" s="254">
        <v>40</v>
      </c>
      <c r="D17" s="151">
        <v>5</v>
      </c>
      <c r="E17" s="151" t="s">
        <v>144</v>
      </c>
      <c r="F17" s="152">
        <v>200</v>
      </c>
      <c r="G17" s="151">
        <v>3</v>
      </c>
      <c r="H17" s="254">
        <v>120</v>
      </c>
      <c r="I17" s="1598"/>
      <c r="J17" s="1599"/>
      <c r="K17" s="254"/>
      <c r="L17" s="1598">
        <v>2</v>
      </c>
      <c r="M17" s="1599"/>
      <c r="N17" s="254">
        <v>80</v>
      </c>
      <c r="O17" s="151"/>
      <c r="P17" s="254"/>
    </row>
    <row r="18" spans="1:16" ht="16" thickBot="1">
      <c r="A18" s="149" t="s">
        <v>230</v>
      </c>
      <c r="B18" s="150" t="s">
        <v>231</v>
      </c>
      <c r="C18" s="254">
        <v>40</v>
      </c>
      <c r="D18" s="151">
        <v>6</v>
      </c>
      <c r="E18" s="151" t="s">
        <v>51</v>
      </c>
      <c r="F18" s="152">
        <v>240</v>
      </c>
      <c r="G18" s="151">
        <v>3</v>
      </c>
      <c r="H18" s="254">
        <v>240</v>
      </c>
      <c r="I18" s="1598"/>
      <c r="J18" s="1599"/>
      <c r="K18" s="254"/>
      <c r="L18" s="1598">
        <v>3</v>
      </c>
      <c r="M18" s="1599"/>
      <c r="N18" s="254">
        <v>120</v>
      </c>
      <c r="O18" s="151"/>
      <c r="P18" s="254"/>
    </row>
    <row r="19" spans="1:16" ht="16" thickBot="1">
      <c r="A19" s="149" t="s">
        <v>232</v>
      </c>
      <c r="B19" s="150" t="s">
        <v>233</v>
      </c>
      <c r="C19" s="254">
        <v>70</v>
      </c>
      <c r="D19" s="151">
        <v>3</v>
      </c>
      <c r="E19" s="151" t="s">
        <v>144</v>
      </c>
      <c r="F19" s="152">
        <v>210</v>
      </c>
      <c r="G19" s="151">
        <v>3</v>
      </c>
      <c r="H19" s="254">
        <v>210</v>
      </c>
      <c r="I19" s="1598"/>
      <c r="J19" s="1599"/>
      <c r="K19" s="254"/>
      <c r="L19" s="1598"/>
      <c r="M19" s="1599"/>
      <c r="N19" s="254"/>
      <c r="O19" s="151"/>
      <c r="P19" s="254"/>
    </row>
    <row r="20" spans="1:16" ht="16" thickBot="1">
      <c r="A20" s="149" t="s">
        <v>234</v>
      </c>
      <c r="B20" s="150" t="s">
        <v>235</v>
      </c>
      <c r="C20" s="254">
        <v>70</v>
      </c>
      <c r="D20" s="151">
        <v>3</v>
      </c>
      <c r="E20" s="151" t="s">
        <v>144</v>
      </c>
      <c r="F20" s="152">
        <v>210</v>
      </c>
      <c r="G20" s="151"/>
      <c r="H20" s="254"/>
      <c r="I20" s="1598">
        <v>3</v>
      </c>
      <c r="J20" s="1599"/>
      <c r="K20" s="254">
        <v>210</v>
      </c>
      <c r="L20" s="1598"/>
      <c r="M20" s="1599"/>
      <c r="N20" s="254"/>
      <c r="O20" s="151"/>
      <c r="P20" s="254"/>
    </row>
    <row r="21" spans="1:16" ht="16" thickBot="1">
      <c r="A21" s="149" t="s">
        <v>236</v>
      </c>
      <c r="B21" s="150" t="s">
        <v>237</v>
      </c>
      <c r="C21" s="254">
        <v>130</v>
      </c>
      <c r="D21" s="151">
        <v>12</v>
      </c>
      <c r="E21" s="151" t="s">
        <v>144</v>
      </c>
      <c r="F21" s="153">
        <v>1560</v>
      </c>
      <c r="G21" s="151"/>
      <c r="H21" s="254"/>
      <c r="I21" s="1598">
        <v>6</v>
      </c>
      <c r="J21" s="1599"/>
      <c r="K21" s="254">
        <v>780</v>
      </c>
      <c r="L21" s="1598">
        <v>6</v>
      </c>
      <c r="M21" s="1599"/>
      <c r="N21" s="254">
        <v>780</v>
      </c>
      <c r="O21" s="151"/>
      <c r="P21" s="254"/>
    </row>
    <row r="22" spans="1:16" ht="16" thickBot="1">
      <c r="A22" s="149" t="s">
        <v>238</v>
      </c>
      <c r="B22" s="150" t="s">
        <v>239</v>
      </c>
      <c r="C22" s="254">
        <v>650</v>
      </c>
      <c r="D22" s="151">
        <v>12</v>
      </c>
      <c r="E22" s="151" t="s">
        <v>240</v>
      </c>
      <c r="F22" s="153">
        <v>7800</v>
      </c>
      <c r="G22" s="151">
        <v>6</v>
      </c>
      <c r="H22" s="254">
        <v>3900</v>
      </c>
      <c r="I22" s="1598"/>
      <c r="J22" s="1599"/>
      <c r="K22" s="254"/>
      <c r="L22" s="1598">
        <v>6</v>
      </c>
      <c r="M22" s="1599"/>
      <c r="N22" s="254">
        <v>3900</v>
      </c>
      <c r="O22" s="151"/>
      <c r="P22" s="254"/>
    </row>
    <row r="23" spans="1:16" ht="16" thickBot="1">
      <c r="A23" s="149" t="s">
        <v>241</v>
      </c>
      <c r="B23" s="150" t="s">
        <v>242</v>
      </c>
      <c r="C23" s="254">
        <v>650</v>
      </c>
      <c r="D23" s="151">
        <v>12</v>
      </c>
      <c r="E23" s="151" t="s">
        <v>240</v>
      </c>
      <c r="F23" s="153">
        <v>7800</v>
      </c>
      <c r="G23" s="151">
        <v>6</v>
      </c>
      <c r="H23" s="254">
        <v>3900</v>
      </c>
      <c r="I23" s="1598"/>
      <c r="J23" s="1599"/>
      <c r="K23" s="254"/>
      <c r="L23" s="1598">
        <v>6</v>
      </c>
      <c r="M23" s="1599"/>
      <c r="N23" s="254">
        <v>3900</v>
      </c>
      <c r="O23" s="151"/>
      <c r="P23" s="254"/>
    </row>
    <row r="24" spans="1:16" ht="16" thickBot="1">
      <c r="A24" s="149" t="s">
        <v>243</v>
      </c>
      <c r="B24" s="150" t="s">
        <v>244</v>
      </c>
      <c r="C24" s="254">
        <v>400</v>
      </c>
      <c r="D24" s="151">
        <v>6</v>
      </c>
      <c r="E24" s="151" t="s">
        <v>51</v>
      </c>
      <c r="F24" s="153">
        <v>2400</v>
      </c>
      <c r="G24" s="151">
        <v>3</v>
      </c>
      <c r="H24" s="254">
        <v>1200</v>
      </c>
      <c r="I24" s="1598"/>
      <c r="J24" s="1599"/>
      <c r="K24" s="254"/>
      <c r="L24" s="1598">
        <v>3</v>
      </c>
      <c r="M24" s="1599"/>
      <c r="N24" s="254">
        <v>1200</v>
      </c>
      <c r="O24" s="151"/>
      <c r="P24" s="254"/>
    </row>
    <row r="25" spans="1:16" ht="16" thickBot="1">
      <c r="A25" s="149" t="s">
        <v>245</v>
      </c>
      <c r="B25" s="150" t="s">
        <v>246</v>
      </c>
      <c r="C25" s="254">
        <v>350</v>
      </c>
      <c r="D25" s="151">
        <v>4</v>
      </c>
      <c r="E25" s="151" t="s">
        <v>126</v>
      </c>
      <c r="F25" s="153">
        <v>1400</v>
      </c>
      <c r="G25" s="151">
        <v>2</v>
      </c>
      <c r="H25" s="254">
        <v>700</v>
      </c>
      <c r="I25" s="1598"/>
      <c r="J25" s="1599"/>
      <c r="K25" s="254"/>
      <c r="L25" s="1598">
        <v>2</v>
      </c>
      <c r="M25" s="1599"/>
      <c r="N25" s="254">
        <v>700</v>
      </c>
      <c r="O25" s="151"/>
      <c r="P25" s="254"/>
    </row>
    <row r="26" spans="1:16" ht="16" thickBot="1">
      <c r="A26" s="149" t="s">
        <v>247</v>
      </c>
      <c r="B26" s="150" t="s">
        <v>248</v>
      </c>
      <c r="C26" s="254">
        <v>150</v>
      </c>
      <c r="D26" s="151">
        <v>5</v>
      </c>
      <c r="E26" s="151" t="s">
        <v>144</v>
      </c>
      <c r="F26" s="152">
        <v>750</v>
      </c>
      <c r="G26" s="151">
        <v>5</v>
      </c>
      <c r="H26" s="254">
        <v>750</v>
      </c>
      <c r="I26" s="1598"/>
      <c r="J26" s="1599"/>
      <c r="K26" s="254"/>
      <c r="L26" s="1598"/>
      <c r="M26" s="1599"/>
      <c r="N26" s="254"/>
      <c r="O26" s="151"/>
      <c r="P26" s="254"/>
    </row>
    <row r="27" spans="1:16" ht="16" thickBot="1">
      <c r="A27" s="149" t="s">
        <v>249</v>
      </c>
      <c r="B27" s="150" t="s">
        <v>250</v>
      </c>
      <c r="C27" s="254">
        <v>600</v>
      </c>
      <c r="D27" s="151">
        <v>2</v>
      </c>
      <c r="E27" s="151" t="s">
        <v>144</v>
      </c>
      <c r="F27" s="153">
        <v>1200</v>
      </c>
      <c r="G27" s="151"/>
      <c r="H27" s="254"/>
      <c r="I27" s="1598">
        <v>2</v>
      </c>
      <c r="J27" s="1599"/>
      <c r="K27" s="254">
        <v>1200</v>
      </c>
      <c r="L27" s="1598"/>
      <c r="M27" s="1599"/>
      <c r="N27" s="254"/>
      <c r="O27" s="151"/>
      <c r="P27" s="254"/>
    </row>
    <row r="28" spans="1:16" ht="19" customHeight="1" thickBot="1">
      <c r="A28" s="149" t="s">
        <v>251</v>
      </c>
      <c r="B28" s="150" t="s">
        <v>252</v>
      </c>
      <c r="C28" s="254">
        <v>800</v>
      </c>
      <c r="D28" s="151">
        <v>3</v>
      </c>
      <c r="E28" s="151" t="s">
        <v>253</v>
      </c>
      <c r="F28" s="153">
        <v>2400</v>
      </c>
      <c r="G28" s="151">
        <v>1</v>
      </c>
      <c r="H28" s="254">
        <v>800</v>
      </c>
      <c r="I28" s="1598">
        <v>1</v>
      </c>
      <c r="J28" s="1599"/>
      <c r="K28" s="254">
        <v>800</v>
      </c>
      <c r="L28" s="1598">
        <v>1</v>
      </c>
      <c r="M28" s="1599"/>
      <c r="N28" s="254">
        <v>800</v>
      </c>
      <c r="O28" s="151"/>
      <c r="P28" s="254"/>
    </row>
    <row r="29" spans="1:16" ht="15" thickBot="1">
      <c r="A29" s="155"/>
      <c r="B29" s="156" t="s">
        <v>254</v>
      </c>
      <c r="C29" s="255"/>
      <c r="D29" s="151"/>
      <c r="E29" s="156"/>
      <c r="F29" s="157">
        <v>39070</v>
      </c>
      <c r="G29" s="156"/>
      <c r="H29" s="255"/>
      <c r="I29" s="1572"/>
      <c r="J29" s="1573"/>
      <c r="K29" s="255"/>
      <c r="L29" s="1572"/>
      <c r="M29" s="1573"/>
      <c r="N29" s="255"/>
      <c r="O29" s="156"/>
      <c r="P29" s="255"/>
    </row>
    <row r="30" spans="1:16">
      <c r="A30" s="1600"/>
      <c r="B30" s="1601"/>
      <c r="C30" s="1601"/>
      <c r="D30" s="1601"/>
      <c r="E30" s="1601"/>
      <c r="F30" s="1601"/>
      <c r="G30" s="1601"/>
      <c r="H30" s="1601"/>
      <c r="I30" s="1601"/>
      <c r="J30" s="1601"/>
      <c r="K30" s="1601"/>
      <c r="L30" s="1601"/>
      <c r="M30" s="1601"/>
      <c r="N30" s="1601"/>
      <c r="O30" s="1601"/>
      <c r="P30" s="1602"/>
    </row>
    <row r="31" spans="1:16">
      <c r="A31" s="1603" t="s">
        <v>255</v>
      </c>
      <c r="B31" s="1604"/>
      <c r="C31" s="1604"/>
      <c r="D31" s="1604"/>
      <c r="E31" s="1604"/>
      <c r="F31" s="1604"/>
      <c r="G31" s="1604"/>
      <c r="H31" s="1604"/>
      <c r="I31" s="1604"/>
      <c r="J31" s="1604"/>
      <c r="K31" s="1604"/>
      <c r="L31" s="1604"/>
      <c r="M31" s="1604"/>
      <c r="N31" s="1604"/>
      <c r="O31" s="1604"/>
      <c r="P31" s="1605"/>
    </row>
    <row r="32" spans="1:16" ht="15.5" customHeight="1">
      <c r="A32" s="1566" t="s">
        <v>656</v>
      </c>
      <c r="B32" s="1567"/>
      <c r="C32" s="1567"/>
      <c r="D32" s="1567"/>
      <c r="E32" s="1567"/>
      <c r="F32" s="1567"/>
      <c r="G32" s="1567"/>
      <c r="H32" s="1567"/>
      <c r="I32" s="1567"/>
      <c r="J32" s="1567"/>
      <c r="K32" s="1567"/>
      <c r="L32" s="1567"/>
      <c r="M32" s="1567"/>
      <c r="N32" s="1567"/>
      <c r="O32" s="1567"/>
      <c r="P32" s="1568"/>
    </row>
    <row r="33" spans="1:16">
      <c r="A33" s="1566" t="s">
        <v>256</v>
      </c>
      <c r="B33" s="1567"/>
      <c r="C33" s="1567"/>
      <c r="D33" s="1567"/>
      <c r="E33" s="1567"/>
      <c r="F33" s="1567"/>
      <c r="G33" s="1567"/>
      <c r="H33" s="1567"/>
      <c r="I33" s="1567"/>
      <c r="J33" s="1567"/>
      <c r="K33" s="1567"/>
      <c r="L33" s="1567"/>
      <c r="M33" s="1567"/>
      <c r="N33" s="1567"/>
      <c r="O33" s="1567"/>
      <c r="P33" s="1568"/>
    </row>
    <row r="34" spans="1:16" ht="15" thickBot="1">
      <c r="A34" s="1569"/>
      <c r="B34" s="1570"/>
      <c r="C34" s="1570"/>
      <c r="D34" s="1570"/>
      <c r="E34" s="1570"/>
      <c r="F34" s="1570"/>
      <c r="G34" s="1570"/>
      <c r="H34" s="1570"/>
      <c r="I34" s="1570"/>
      <c r="J34" s="1570"/>
      <c r="K34" s="1570"/>
      <c r="L34" s="1570"/>
      <c r="M34" s="1570"/>
      <c r="N34" s="1570"/>
      <c r="O34" s="1570"/>
      <c r="P34" s="1571"/>
    </row>
    <row r="35" spans="1:16">
      <c r="A35" s="146" t="s">
        <v>257</v>
      </c>
    </row>
    <row r="36" spans="1:16">
      <c r="A36" s="1546" t="s">
        <v>0</v>
      </c>
      <c r="B36" s="1546"/>
      <c r="C36" s="1546"/>
      <c r="D36" s="1546"/>
      <c r="E36" s="1546"/>
      <c r="F36" s="1546"/>
      <c r="G36" s="1546"/>
      <c r="H36" s="1546"/>
      <c r="I36" s="1546"/>
      <c r="J36" s="1546"/>
      <c r="K36" s="1546"/>
      <c r="L36" s="1546"/>
      <c r="M36" s="1546"/>
      <c r="N36" s="1546"/>
    </row>
    <row r="37" spans="1:16">
      <c r="A37" s="1546" t="s">
        <v>1</v>
      </c>
      <c r="B37" s="1546"/>
      <c r="C37" s="1546"/>
      <c r="D37" s="1546"/>
      <c r="E37" s="1546"/>
      <c r="F37" s="1546"/>
      <c r="G37" s="1546"/>
      <c r="H37" s="1546"/>
      <c r="I37" s="1546"/>
      <c r="J37" s="1546"/>
      <c r="K37" s="1546"/>
      <c r="L37" s="1546"/>
      <c r="M37" s="1546"/>
      <c r="N37" s="1546"/>
    </row>
    <row r="38" spans="1:16" ht="15" thickBot="1">
      <c r="A38" s="146" t="s">
        <v>200</v>
      </c>
    </row>
    <row r="39" spans="1:16" ht="16" thickBot="1">
      <c r="A39" s="1595" t="s">
        <v>201</v>
      </c>
      <c r="B39" s="1596"/>
      <c r="C39" s="1596"/>
      <c r="D39" s="1596"/>
      <c r="E39" s="1597"/>
      <c r="F39" s="1584" t="s">
        <v>203</v>
      </c>
      <c r="G39" s="1585"/>
      <c r="H39" s="1585"/>
      <c r="I39" s="1585"/>
      <c r="J39" s="1585"/>
      <c r="K39" s="1585"/>
      <c r="L39" s="1586"/>
      <c r="M39" s="1595" t="s">
        <v>258</v>
      </c>
      <c r="N39" s="1596"/>
      <c r="O39" s="1596"/>
      <c r="P39" s="1597"/>
    </row>
    <row r="40" spans="1:16" ht="16" thickBot="1">
      <c r="A40" s="1581" t="s">
        <v>202</v>
      </c>
      <c r="B40" s="1582"/>
      <c r="C40" s="1582"/>
      <c r="D40" s="1582"/>
      <c r="E40" s="1583"/>
      <c r="F40" s="147" t="s">
        <v>7</v>
      </c>
      <c r="G40" s="1584" t="s">
        <v>8</v>
      </c>
      <c r="H40" s="1585"/>
      <c r="I40" s="1586"/>
      <c r="J40" s="1584" t="s">
        <v>9</v>
      </c>
      <c r="K40" s="1585"/>
      <c r="L40" s="1586"/>
      <c r="M40" s="1581" t="s">
        <v>205</v>
      </c>
      <c r="N40" s="1582"/>
      <c r="O40" s="1582"/>
      <c r="P40" s="1583"/>
    </row>
    <row r="41" spans="1:16" ht="16" thickBot="1">
      <c r="A41" s="1587" t="s">
        <v>10</v>
      </c>
      <c r="B41" s="1587" t="s">
        <v>11</v>
      </c>
      <c r="C41" s="1590" t="s">
        <v>12</v>
      </c>
      <c r="D41" s="1593" t="s">
        <v>13</v>
      </c>
      <c r="E41" s="1594"/>
      <c r="F41" s="1587" t="s">
        <v>14</v>
      </c>
      <c r="G41" s="1576" t="s">
        <v>116</v>
      </c>
      <c r="H41" s="1578"/>
      <c r="I41" s="1578"/>
      <c r="J41" s="1578"/>
      <c r="K41" s="1578"/>
      <c r="L41" s="1578"/>
      <c r="M41" s="1578"/>
      <c r="N41" s="1578"/>
      <c r="O41" s="1578"/>
      <c r="P41" s="1577"/>
    </row>
    <row r="42" spans="1:16" ht="17.5" customHeight="1" thickBot="1">
      <c r="A42" s="1588"/>
      <c r="B42" s="1588"/>
      <c r="C42" s="1591"/>
      <c r="D42" s="1574" t="s">
        <v>206</v>
      </c>
      <c r="E42" s="1575"/>
      <c r="F42" s="1588"/>
      <c r="G42" s="1576" t="s">
        <v>207</v>
      </c>
      <c r="H42" s="1577"/>
      <c r="I42" s="1576" t="s">
        <v>208</v>
      </c>
      <c r="J42" s="1578"/>
      <c r="K42" s="1577"/>
      <c r="L42" s="1576" t="s">
        <v>209</v>
      </c>
      <c r="M42" s="1578"/>
      <c r="N42" s="1577"/>
      <c r="O42" s="1576" t="s">
        <v>210</v>
      </c>
      <c r="P42" s="1577"/>
    </row>
    <row r="43" spans="1:16" ht="16" thickBot="1">
      <c r="A43" s="1589"/>
      <c r="B43" s="1589"/>
      <c r="C43" s="1592"/>
      <c r="D43" s="1579"/>
      <c r="E43" s="1580"/>
      <c r="F43" s="1589"/>
      <c r="G43" s="148" t="s">
        <v>22</v>
      </c>
      <c r="H43" s="259" t="s">
        <v>21</v>
      </c>
      <c r="I43" s="1576" t="s">
        <v>22</v>
      </c>
      <c r="J43" s="1577"/>
      <c r="K43" s="259" t="s">
        <v>21</v>
      </c>
      <c r="L43" s="1576" t="s">
        <v>22</v>
      </c>
      <c r="M43" s="1577"/>
      <c r="N43" s="259" t="s">
        <v>21</v>
      </c>
      <c r="O43" s="148" t="s">
        <v>22</v>
      </c>
      <c r="P43" s="259" t="s">
        <v>21</v>
      </c>
    </row>
    <row r="44" spans="1:16" ht="15.5" customHeight="1" thickBot="1">
      <c r="A44" s="149" t="s">
        <v>211</v>
      </c>
      <c r="B44" s="150" t="s">
        <v>259</v>
      </c>
      <c r="C44" s="257">
        <v>800</v>
      </c>
      <c r="D44" s="151">
        <v>1</v>
      </c>
      <c r="E44" s="152" t="s">
        <v>253</v>
      </c>
      <c r="F44" s="152">
        <v>800</v>
      </c>
      <c r="G44" s="151">
        <v>1</v>
      </c>
      <c r="H44" s="257">
        <v>800</v>
      </c>
      <c r="I44" s="1598"/>
      <c r="J44" s="1599"/>
      <c r="K44" s="254"/>
      <c r="L44" s="1598"/>
      <c r="M44" s="1599"/>
      <c r="N44" s="254"/>
      <c r="O44" s="151"/>
      <c r="P44" s="254"/>
    </row>
    <row r="45" spans="1:16" ht="15.5" customHeight="1" thickBot="1">
      <c r="A45" s="149" t="s">
        <v>213</v>
      </c>
      <c r="B45" s="150" t="s">
        <v>260</v>
      </c>
      <c r="C45" s="257">
        <v>800</v>
      </c>
      <c r="D45" s="151">
        <v>1</v>
      </c>
      <c r="E45" s="152" t="s">
        <v>253</v>
      </c>
      <c r="F45" s="152">
        <v>800</v>
      </c>
      <c r="G45" s="151">
        <v>1</v>
      </c>
      <c r="H45" s="257">
        <v>800</v>
      </c>
      <c r="I45" s="1598"/>
      <c r="J45" s="1599"/>
      <c r="K45" s="254"/>
      <c r="L45" s="1598"/>
      <c r="M45" s="1599"/>
      <c r="N45" s="254"/>
      <c r="O45" s="151"/>
      <c r="P45" s="254"/>
    </row>
    <row r="46" spans="1:16" ht="15" customHeight="1" thickBot="1">
      <c r="A46" s="149" t="s">
        <v>215</v>
      </c>
      <c r="B46" s="150" t="s">
        <v>261</v>
      </c>
      <c r="C46" s="257">
        <v>800</v>
      </c>
      <c r="D46" s="151">
        <v>1</v>
      </c>
      <c r="E46" s="152" t="s">
        <v>253</v>
      </c>
      <c r="F46" s="152">
        <v>800</v>
      </c>
      <c r="G46" s="151">
        <v>1</v>
      </c>
      <c r="H46" s="257">
        <v>800</v>
      </c>
      <c r="I46" s="1598"/>
      <c r="J46" s="1599"/>
      <c r="K46" s="254"/>
      <c r="L46" s="1598"/>
      <c r="M46" s="1599"/>
      <c r="N46" s="254"/>
      <c r="O46" s="151"/>
      <c r="P46" s="254"/>
    </row>
    <row r="47" spans="1:16" ht="16" thickBot="1">
      <c r="A47" s="149" t="s">
        <v>218</v>
      </c>
      <c r="B47" s="150" t="s">
        <v>262</v>
      </c>
      <c r="C47" s="254">
        <v>200</v>
      </c>
      <c r="D47" s="151">
        <v>2</v>
      </c>
      <c r="E47" s="151" t="s">
        <v>36</v>
      </c>
      <c r="F47" s="151">
        <v>400</v>
      </c>
      <c r="G47" s="151"/>
      <c r="H47" s="254"/>
      <c r="I47" s="1598">
        <v>2</v>
      </c>
      <c r="J47" s="1599"/>
      <c r="K47" s="254">
        <v>400</v>
      </c>
      <c r="L47" s="1598"/>
      <c r="M47" s="1599"/>
      <c r="N47" s="254"/>
      <c r="O47" s="151"/>
      <c r="P47" s="254"/>
    </row>
    <row r="48" spans="1:16" ht="16" thickBot="1">
      <c r="A48" s="149" t="s">
        <v>220</v>
      </c>
      <c r="B48" s="150" t="s">
        <v>263</v>
      </c>
      <c r="C48" s="254">
        <v>15</v>
      </c>
      <c r="D48" s="151">
        <v>10</v>
      </c>
      <c r="E48" s="151" t="s">
        <v>144</v>
      </c>
      <c r="F48" s="151">
        <v>150</v>
      </c>
      <c r="G48" s="151">
        <v>5</v>
      </c>
      <c r="H48" s="254">
        <v>75</v>
      </c>
      <c r="I48" s="1598"/>
      <c r="J48" s="1599"/>
      <c r="K48" s="254"/>
      <c r="L48" s="1598">
        <v>5</v>
      </c>
      <c r="M48" s="1599"/>
      <c r="N48" s="254">
        <v>75</v>
      </c>
      <c r="O48" s="151"/>
      <c r="P48" s="254"/>
    </row>
    <row r="49" spans="1:16" ht="16" thickBot="1">
      <c r="A49" s="149" t="s">
        <v>222</v>
      </c>
      <c r="B49" s="150" t="s">
        <v>264</v>
      </c>
      <c r="C49" s="254">
        <v>800</v>
      </c>
      <c r="D49" s="151">
        <v>1</v>
      </c>
      <c r="E49" s="152" t="s">
        <v>36</v>
      </c>
      <c r="F49" s="152">
        <v>800</v>
      </c>
      <c r="G49" s="151">
        <v>1</v>
      </c>
      <c r="H49" s="254">
        <v>800</v>
      </c>
      <c r="I49" s="1598"/>
      <c r="J49" s="1599"/>
      <c r="K49" s="254"/>
      <c r="L49" s="1598"/>
      <c r="M49" s="1599"/>
      <c r="N49" s="254"/>
      <c r="O49" s="151"/>
      <c r="P49" s="254"/>
    </row>
    <row r="50" spans="1:16" ht="16" thickBot="1">
      <c r="A50" s="149" t="s">
        <v>224</v>
      </c>
      <c r="B50" s="150" t="s">
        <v>265</v>
      </c>
      <c r="C50" s="254">
        <v>100</v>
      </c>
      <c r="D50" s="151">
        <v>5</v>
      </c>
      <c r="E50" s="152" t="s">
        <v>51</v>
      </c>
      <c r="F50" s="152">
        <v>500</v>
      </c>
      <c r="G50" s="151"/>
      <c r="H50" s="254"/>
      <c r="I50" s="1598">
        <v>5</v>
      </c>
      <c r="J50" s="1599"/>
      <c r="K50" s="254">
        <v>500</v>
      </c>
      <c r="L50" s="1598"/>
      <c r="M50" s="1599"/>
      <c r="N50" s="254"/>
      <c r="O50" s="151"/>
      <c r="P50" s="254"/>
    </row>
    <row r="51" spans="1:16" ht="16" thickBot="1">
      <c r="A51" s="149" t="s">
        <v>226</v>
      </c>
      <c r="B51" s="150" t="s">
        <v>266</v>
      </c>
      <c r="C51" s="254">
        <v>60</v>
      </c>
      <c r="D51" s="151">
        <v>5</v>
      </c>
      <c r="E51" s="152" t="s">
        <v>51</v>
      </c>
      <c r="F51" s="152">
        <v>300</v>
      </c>
      <c r="G51" s="151"/>
      <c r="H51" s="254"/>
      <c r="I51" s="1598"/>
      <c r="J51" s="1599"/>
      <c r="K51" s="254"/>
      <c r="L51" s="1598">
        <v>5</v>
      </c>
      <c r="M51" s="1599"/>
      <c r="N51" s="254">
        <v>500</v>
      </c>
      <c r="O51" s="151"/>
      <c r="P51" s="254"/>
    </row>
    <row r="52" spans="1:16" ht="16" thickBot="1">
      <c r="A52" s="149" t="s">
        <v>228</v>
      </c>
      <c r="B52" s="150" t="s">
        <v>267</v>
      </c>
      <c r="C52" s="254">
        <v>60</v>
      </c>
      <c r="D52" s="151">
        <v>3</v>
      </c>
      <c r="E52" s="152" t="s">
        <v>51</v>
      </c>
      <c r="F52" s="152">
        <v>180</v>
      </c>
      <c r="G52" s="151"/>
      <c r="H52" s="254"/>
      <c r="I52" s="1598">
        <v>3</v>
      </c>
      <c r="J52" s="1599"/>
      <c r="K52" s="254">
        <v>180</v>
      </c>
      <c r="L52" s="1598"/>
      <c r="M52" s="1599"/>
      <c r="N52" s="254"/>
      <c r="O52" s="151"/>
      <c r="P52" s="254"/>
    </row>
    <row r="53" spans="1:16" ht="16" thickBot="1">
      <c r="A53" s="149" t="s">
        <v>230</v>
      </c>
      <c r="B53" s="150" t="s">
        <v>268</v>
      </c>
      <c r="C53" s="254">
        <v>60</v>
      </c>
      <c r="D53" s="151">
        <v>3</v>
      </c>
      <c r="E53" s="151" t="s">
        <v>269</v>
      </c>
      <c r="F53" s="152">
        <v>320</v>
      </c>
      <c r="G53" s="151">
        <v>3</v>
      </c>
      <c r="H53" s="254">
        <v>320</v>
      </c>
      <c r="I53" s="1598"/>
      <c r="J53" s="1599"/>
      <c r="K53" s="254"/>
      <c r="L53" s="1598"/>
      <c r="M53" s="1599"/>
      <c r="N53" s="254"/>
      <c r="O53" s="151"/>
      <c r="P53" s="254"/>
    </row>
    <row r="54" spans="1:16" ht="16" thickBot="1">
      <c r="A54" s="149" t="s">
        <v>232</v>
      </c>
      <c r="B54" s="150" t="s">
        <v>270</v>
      </c>
      <c r="C54" s="254">
        <v>350</v>
      </c>
      <c r="D54" s="151">
        <v>1</v>
      </c>
      <c r="E54" s="152" t="s">
        <v>51</v>
      </c>
      <c r="F54" s="152">
        <v>350</v>
      </c>
      <c r="G54" s="151">
        <v>1</v>
      </c>
      <c r="H54" s="254">
        <v>350</v>
      </c>
      <c r="I54" s="1598"/>
      <c r="J54" s="1599"/>
      <c r="K54" s="254"/>
      <c r="L54" s="1598"/>
      <c r="M54" s="1599"/>
      <c r="N54" s="254"/>
      <c r="O54" s="151"/>
      <c r="P54" s="254"/>
    </row>
    <row r="55" spans="1:16" ht="16" thickBot="1">
      <c r="A55" s="149" t="s">
        <v>234</v>
      </c>
      <c r="B55" s="150" t="s">
        <v>271</v>
      </c>
      <c r="C55" s="254">
        <v>80</v>
      </c>
      <c r="D55" s="151">
        <v>5</v>
      </c>
      <c r="E55" s="151" t="s">
        <v>144</v>
      </c>
      <c r="F55" s="152">
        <v>400</v>
      </c>
      <c r="G55" s="151"/>
      <c r="H55" s="254"/>
      <c r="I55" s="1598">
        <v>5</v>
      </c>
      <c r="J55" s="1599"/>
      <c r="K55" s="254">
        <v>400</v>
      </c>
      <c r="L55" s="1598"/>
      <c r="M55" s="1599"/>
      <c r="N55" s="254"/>
      <c r="O55" s="151"/>
      <c r="P55" s="254"/>
    </row>
    <row r="56" spans="1:16" ht="16" thickBot="1">
      <c r="A56" s="149" t="s">
        <v>236</v>
      </c>
      <c r="B56" s="150" t="s">
        <v>272</v>
      </c>
      <c r="C56" s="254">
        <v>20</v>
      </c>
      <c r="D56" s="151">
        <v>5</v>
      </c>
      <c r="E56" s="151" t="s">
        <v>144</v>
      </c>
      <c r="F56" s="152">
        <v>100</v>
      </c>
      <c r="G56" s="151"/>
      <c r="H56" s="254"/>
      <c r="I56" s="1598"/>
      <c r="J56" s="1599"/>
      <c r="K56" s="254"/>
      <c r="L56" s="1598">
        <v>5</v>
      </c>
      <c r="M56" s="1599"/>
      <c r="N56" s="254">
        <v>100</v>
      </c>
      <c r="O56" s="151"/>
      <c r="P56" s="254"/>
    </row>
    <row r="57" spans="1:16" ht="16" thickBot="1">
      <c r="A57" s="149" t="s">
        <v>238</v>
      </c>
      <c r="B57" s="150" t="s">
        <v>189</v>
      </c>
      <c r="C57" s="254">
        <v>2500</v>
      </c>
      <c r="D57" s="151">
        <v>4</v>
      </c>
      <c r="E57" s="151" t="s">
        <v>36</v>
      </c>
      <c r="F57" s="153">
        <v>10000</v>
      </c>
      <c r="G57" s="151">
        <v>2</v>
      </c>
      <c r="H57" s="254">
        <v>5000</v>
      </c>
      <c r="I57" s="1598">
        <v>2</v>
      </c>
      <c r="J57" s="1599"/>
      <c r="K57" s="254">
        <v>5000</v>
      </c>
      <c r="L57" s="1598"/>
      <c r="M57" s="1599"/>
      <c r="N57" s="254"/>
      <c r="O57" s="151"/>
      <c r="P57" s="254"/>
    </row>
    <row r="58" spans="1:16" ht="16" thickBot="1">
      <c r="A58" s="149" t="s">
        <v>241</v>
      </c>
      <c r="B58" s="150" t="s">
        <v>273</v>
      </c>
      <c r="C58" s="254">
        <v>150</v>
      </c>
      <c r="D58" s="151">
        <v>3</v>
      </c>
      <c r="E58" s="151" t="s">
        <v>144</v>
      </c>
      <c r="F58" s="152">
        <v>450</v>
      </c>
      <c r="G58" s="151">
        <v>3</v>
      </c>
      <c r="H58" s="254">
        <v>450</v>
      </c>
      <c r="I58" s="1598"/>
      <c r="J58" s="1599"/>
      <c r="K58" s="254"/>
      <c r="L58" s="1598"/>
      <c r="M58" s="1599"/>
      <c r="N58" s="254"/>
      <c r="O58" s="151"/>
      <c r="P58" s="254"/>
    </row>
    <row r="59" spans="1:16" ht="16" thickBot="1">
      <c r="A59" s="149" t="s">
        <v>243</v>
      </c>
      <c r="B59" s="150" t="s">
        <v>274</v>
      </c>
      <c r="C59" s="254">
        <v>600</v>
      </c>
      <c r="D59" s="151">
        <v>2</v>
      </c>
      <c r="E59" s="151" t="s">
        <v>144</v>
      </c>
      <c r="F59" s="153">
        <v>1200</v>
      </c>
      <c r="G59" s="151"/>
      <c r="H59" s="254"/>
      <c r="I59" s="1598">
        <v>2</v>
      </c>
      <c r="J59" s="1599"/>
      <c r="K59" s="254">
        <v>1200</v>
      </c>
      <c r="L59" s="1598"/>
      <c r="M59" s="1599"/>
      <c r="N59" s="254"/>
      <c r="O59" s="151"/>
      <c r="P59" s="254"/>
    </row>
    <row r="60" spans="1:16" ht="16" thickBot="1">
      <c r="A60" s="149" t="s">
        <v>245</v>
      </c>
      <c r="B60" s="150" t="s">
        <v>275</v>
      </c>
      <c r="C60" s="254">
        <v>600</v>
      </c>
      <c r="D60" s="151">
        <v>1</v>
      </c>
      <c r="E60" s="151" t="s">
        <v>36</v>
      </c>
      <c r="F60" s="152">
        <v>600</v>
      </c>
      <c r="G60" s="151"/>
      <c r="H60" s="254"/>
      <c r="I60" s="1598">
        <v>1</v>
      </c>
      <c r="J60" s="1599"/>
      <c r="K60" s="257">
        <v>600</v>
      </c>
      <c r="L60" s="1598"/>
      <c r="M60" s="1599"/>
      <c r="N60" s="254"/>
      <c r="O60" s="151"/>
      <c r="P60" s="254"/>
    </row>
    <row r="61" spans="1:16" ht="15.5" customHeight="1" thickBot="1">
      <c r="A61" s="149" t="s">
        <v>247</v>
      </c>
      <c r="B61" s="150" t="s">
        <v>276</v>
      </c>
      <c r="C61" s="254">
        <v>370</v>
      </c>
      <c r="D61" s="151">
        <v>5</v>
      </c>
      <c r="E61" s="151" t="s">
        <v>131</v>
      </c>
      <c r="F61" s="153">
        <v>1850</v>
      </c>
      <c r="G61" s="151">
        <v>3</v>
      </c>
      <c r="H61" s="254">
        <v>1110</v>
      </c>
      <c r="I61" s="1598"/>
      <c r="J61" s="1599"/>
      <c r="K61" s="254"/>
      <c r="L61" s="1598">
        <v>2</v>
      </c>
      <c r="M61" s="1599"/>
      <c r="N61" s="254">
        <v>740</v>
      </c>
      <c r="O61" s="151"/>
      <c r="P61" s="254"/>
    </row>
    <row r="62" spans="1:16" ht="16" thickBot="1">
      <c r="A62" s="149" t="s">
        <v>249</v>
      </c>
      <c r="B62" s="150" t="s">
        <v>277</v>
      </c>
      <c r="C62" s="254">
        <v>170</v>
      </c>
      <c r="D62" s="151">
        <v>10</v>
      </c>
      <c r="E62" s="151" t="s">
        <v>131</v>
      </c>
      <c r="F62" s="153">
        <v>1700</v>
      </c>
      <c r="G62" s="151">
        <v>3</v>
      </c>
      <c r="H62" s="254">
        <v>510</v>
      </c>
      <c r="I62" s="1598">
        <v>3</v>
      </c>
      <c r="J62" s="1599"/>
      <c r="K62" s="254">
        <v>510</v>
      </c>
      <c r="L62" s="1598">
        <v>2</v>
      </c>
      <c r="M62" s="1599"/>
      <c r="N62" s="254">
        <v>340</v>
      </c>
      <c r="O62" s="151">
        <v>2</v>
      </c>
      <c r="P62" s="254">
        <v>340</v>
      </c>
    </row>
    <row r="63" spans="1:16" ht="16" thickBot="1">
      <c r="A63" s="149" t="s">
        <v>251</v>
      </c>
      <c r="B63" s="150" t="s">
        <v>278</v>
      </c>
      <c r="C63" s="254">
        <v>13000</v>
      </c>
      <c r="D63" s="151">
        <v>1</v>
      </c>
      <c r="E63" s="151" t="s">
        <v>36</v>
      </c>
      <c r="F63" s="154">
        <v>13000</v>
      </c>
      <c r="G63" s="151">
        <v>1</v>
      </c>
      <c r="H63" s="254">
        <v>13000</v>
      </c>
      <c r="I63" s="1598"/>
      <c r="J63" s="1599"/>
      <c r="K63" s="254"/>
      <c r="L63" s="1598"/>
      <c r="M63" s="1599"/>
      <c r="N63" s="254"/>
      <c r="O63" s="151"/>
      <c r="P63" s="254"/>
    </row>
    <row r="64" spans="1:16" ht="15" thickBot="1">
      <c r="A64" s="155"/>
      <c r="B64" s="156" t="s">
        <v>254</v>
      </c>
      <c r="C64" s="254"/>
      <c r="D64" s="151"/>
      <c r="E64" s="151"/>
      <c r="F64" s="154">
        <v>34700</v>
      </c>
      <c r="G64" s="151"/>
      <c r="H64" s="254"/>
      <c r="I64" s="1598"/>
      <c r="J64" s="1599"/>
      <c r="K64" s="254"/>
      <c r="L64" s="1598"/>
      <c r="M64" s="1599"/>
      <c r="N64" s="254"/>
      <c r="O64" s="151"/>
      <c r="P64" s="254"/>
    </row>
    <row r="65" spans="1:16">
      <c r="A65" s="1563" t="s">
        <v>255</v>
      </c>
      <c r="B65" s="1564"/>
      <c r="C65" s="1564"/>
      <c r="D65" s="1564"/>
      <c r="E65" s="1564"/>
      <c r="F65" s="1564"/>
      <c r="G65" s="1564"/>
      <c r="H65" s="1564"/>
      <c r="I65" s="1564"/>
      <c r="J65" s="1564"/>
      <c r="K65" s="1564"/>
      <c r="L65" s="1564"/>
      <c r="M65" s="1564"/>
      <c r="N65" s="1564"/>
      <c r="O65" s="1564"/>
      <c r="P65" s="1565"/>
    </row>
    <row r="66" spans="1:16" ht="15.5" customHeight="1">
      <c r="A66" s="1566" t="s">
        <v>654</v>
      </c>
      <c r="B66" s="1567"/>
      <c r="C66" s="1567"/>
      <c r="D66" s="1567"/>
      <c r="E66" s="1567"/>
      <c r="F66" s="1567"/>
      <c r="G66" s="1567"/>
      <c r="H66" s="1567"/>
      <c r="I66" s="1567"/>
      <c r="J66" s="1567"/>
      <c r="K66" s="1567"/>
      <c r="L66" s="1567"/>
      <c r="M66" s="1567"/>
      <c r="N66" s="1567"/>
      <c r="O66" s="1567"/>
      <c r="P66" s="1568"/>
    </row>
    <row r="67" spans="1:16">
      <c r="A67" s="1566" t="s">
        <v>256</v>
      </c>
      <c r="B67" s="1567"/>
      <c r="C67" s="1567"/>
      <c r="D67" s="1567"/>
      <c r="E67" s="1567"/>
      <c r="F67" s="1567"/>
      <c r="G67" s="1567"/>
      <c r="H67" s="1567"/>
      <c r="I67" s="1567"/>
      <c r="J67" s="1567"/>
      <c r="K67" s="1567"/>
      <c r="L67" s="1567"/>
      <c r="M67" s="1567"/>
      <c r="N67" s="1567"/>
      <c r="O67" s="1567"/>
      <c r="P67" s="1568"/>
    </row>
    <row r="68" spans="1:16" ht="15" thickBot="1">
      <c r="A68" s="1569"/>
      <c r="B68" s="1570"/>
      <c r="C68" s="1570"/>
      <c r="D68" s="1570"/>
      <c r="E68" s="1570"/>
      <c r="F68" s="1570"/>
      <c r="G68" s="1570"/>
      <c r="H68" s="1570"/>
      <c r="I68" s="1570"/>
      <c r="J68" s="1570"/>
      <c r="K68" s="1570"/>
      <c r="L68" s="1570"/>
      <c r="M68" s="1570"/>
      <c r="N68" s="1570"/>
      <c r="O68" s="1570"/>
      <c r="P68" s="1571"/>
    </row>
    <row r="69" spans="1:16">
      <c r="A69" s="260"/>
      <c r="B69" s="260"/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</row>
    <row r="70" spans="1:16">
      <c r="A70" s="146" t="s">
        <v>257</v>
      </c>
    </row>
    <row r="71" spans="1:16">
      <c r="A71" s="1546" t="s">
        <v>0</v>
      </c>
      <c r="B71" s="1546"/>
      <c r="C71" s="1546"/>
      <c r="D71" s="1546"/>
      <c r="E71" s="1546"/>
      <c r="F71" s="1546"/>
      <c r="G71" s="1546"/>
      <c r="H71" s="1546"/>
      <c r="I71" s="1546"/>
      <c r="J71" s="1546"/>
      <c r="K71" s="1546"/>
      <c r="L71" s="1546"/>
      <c r="M71" s="1546"/>
      <c r="N71" s="1546"/>
    </row>
    <row r="72" spans="1:16">
      <c r="A72" s="1546" t="s">
        <v>1</v>
      </c>
      <c r="B72" s="1546"/>
      <c r="C72" s="1546"/>
      <c r="D72" s="1546"/>
      <c r="E72" s="1546"/>
      <c r="F72" s="1546"/>
      <c r="G72" s="1546"/>
      <c r="H72" s="1546"/>
      <c r="I72" s="1546"/>
      <c r="J72" s="1546"/>
      <c r="K72" s="1546"/>
      <c r="L72" s="1546"/>
      <c r="M72" s="1546"/>
      <c r="N72" s="1546"/>
    </row>
    <row r="73" spans="1:16" ht="15" thickBot="1">
      <c r="A73" s="146" t="s">
        <v>200</v>
      </c>
    </row>
    <row r="74" spans="1:16" ht="16" thickBot="1">
      <c r="A74" s="1595" t="s">
        <v>201</v>
      </c>
      <c r="B74" s="1596"/>
      <c r="C74" s="1596"/>
      <c r="D74" s="1596"/>
      <c r="E74" s="1597"/>
      <c r="F74" s="1584" t="s">
        <v>203</v>
      </c>
      <c r="G74" s="1585"/>
      <c r="H74" s="1585"/>
      <c r="I74" s="1585"/>
      <c r="J74" s="1585"/>
      <c r="K74" s="1585"/>
      <c r="L74" s="1586"/>
      <c r="M74" s="1595" t="s">
        <v>279</v>
      </c>
      <c r="N74" s="1596"/>
      <c r="O74" s="1596"/>
      <c r="P74" s="1597"/>
    </row>
    <row r="75" spans="1:16" ht="16" thickBot="1">
      <c r="A75" s="1581" t="s">
        <v>202</v>
      </c>
      <c r="B75" s="1582"/>
      <c r="C75" s="1582"/>
      <c r="D75" s="1582"/>
      <c r="E75" s="1583"/>
      <c r="F75" s="147" t="s">
        <v>7</v>
      </c>
      <c r="G75" s="1584" t="s">
        <v>8</v>
      </c>
      <c r="H75" s="1585"/>
      <c r="I75" s="1586"/>
      <c r="J75" s="1584" t="s">
        <v>9</v>
      </c>
      <c r="K75" s="1585"/>
      <c r="L75" s="1586"/>
      <c r="M75" s="1581" t="s">
        <v>205</v>
      </c>
      <c r="N75" s="1582"/>
      <c r="O75" s="1582"/>
      <c r="P75" s="1583"/>
    </row>
    <row r="76" spans="1:16" ht="16" thickBot="1">
      <c r="A76" s="1587" t="s">
        <v>10</v>
      </c>
      <c r="B76" s="1587" t="s">
        <v>11</v>
      </c>
      <c r="C76" s="1590" t="s">
        <v>12</v>
      </c>
      <c r="D76" s="1593" t="s">
        <v>13</v>
      </c>
      <c r="E76" s="1594"/>
      <c r="F76" s="1587" t="s">
        <v>14</v>
      </c>
      <c r="G76" s="1576" t="s">
        <v>116</v>
      </c>
      <c r="H76" s="1578"/>
      <c r="I76" s="1578"/>
      <c r="J76" s="1578"/>
      <c r="K76" s="1578"/>
      <c r="L76" s="1578"/>
      <c r="M76" s="1578"/>
      <c r="N76" s="1578"/>
      <c r="O76" s="1578"/>
      <c r="P76" s="1577"/>
    </row>
    <row r="77" spans="1:16" ht="17.5" customHeight="1" thickBot="1">
      <c r="A77" s="1588"/>
      <c r="B77" s="1588"/>
      <c r="C77" s="1591"/>
      <c r="D77" s="1574" t="s">
        <v>206</v>
      </c>
      <c r="E77" s="1575"/>
      <c r="F77" s="1588"/>
      <c r="G77" s="1576" t="s">
        <v>207</v>
      </c>
      <c r="H77" s="1577"/>
      <c r="I77" s="1576" t="s">
        <v>208</v>
      </c>
      <c r="J77" s="1578"/>
      <c r="K77" s="1577"/>
      <c r="L77" s="1576" t="s">
        <v>209</v>
      </c>
      <c r="M77" s="1578"/>
      <c r="N77" s="1577"/>
      <c r="O77" s="1576" t="s">
        <v>210</v>
      </c>
      <c r="P77" s="1577"/>
    </row>
    <row r="78" spans="1:16" ht="16" thickBot="1">
      <c r="A78" s="1589"/>
      <c r="B78" s="1589"/>
      <c r="C78" s="1592"/>
      <c r="D78" s="1579"/>
      <c r="E78" s="1580"/>
      <c r="F78" s="1589"/>
      <c r="G78" s="148" t="s">
        <v>22</v>
      </c>
      <c r="H78" s="259" t="s">
        <v>21</v>
      </c>
      <c r="I78" s="1576" t="s">
        <v>22</v>
      </c>
      <c r="J78" s="1577"/>
      <c r="K78" s="259" t="s">
        <v>21</v>
      </c>
      <c r="L78" s="1576" t="s">
        <v>22</v>
      </c>
      <c r="M78" s="1577"/>
      <c r="N78" s="259" t="s">
        <v>21</v>
      </c>
      <c r="O78" s="148" t="s">
        <v>22</v>
      </c>
      <c r="P78" s="259" t="s">
        <v>21</v>
      </c>
    </row>
    <row r="79" spans="1:16" ht="16" thickBot="1">
      <c r="A79" s="149" t="s">
        <v>211</v>
      </c>
      <c r="B79" s="150" t="s">
        <v>280</v>
      </c>
      <c r="C79" s="254">
        <v>550</v>
      </c>
      <c r="D79" s="151">
        <v>24</v>
      </c>
      <c r="E79" s="152" t="s">
        <v>144</v>
      </c>
      <c r="F79" s="153">
        <v>13200</v>
      </c>
      <c r="G79" s="151"/>
      <c r="H79" s="254"/>
      <c r="I79" s="1598">
        <v>24</v>
      </c>
      <c r="J79" s="1599"/>
      <c r="K79" s="257">
        <v>13200</v>
      </c>
      <c r="L79" s="1598"/>
      <c r="M79" s="1599"/>
      <c r="N79" s="254"/>
      <c r="O79" s="151"/>
      <c r="P79" s="254"/>
    </row>
    <row r="80" spans="1:16" ht="16" customHeight="1" thickBot="1">
      <c r="A80" s="149" t="s">
        <v>213</v>
      </c>
      <c r="B80" s="150" t="s">
        <v>281</v>
      </c>
      <c r="C80" s="254">
        <v>250</v>
      </c>
      <c r="D80" s="151">
        <v>6</v>
      </c>
      <c r="E80" s="151" t="s">
        <v>269</v>
      </c>
      <c r="F80" s="153">
        <v>1500</v>
      </c>
      <c r="G80" s="151">
        <v>3</v>
      </c>
      <c r="H80" s="254">
        <v>750</v>
      </c>
      <c r="I80" s="1598"/>
      <c r="J80" s="1599"/>
      <c r="K80" s="254"/>
      <c r="L80" s="1598">
        <v>3</v>
      </c>
      <c r="M80" s="1599"/>
      <c r="N80" s="254">
        <v>750</v>
      </c>
      <c r="O80" s="151"/>
      <c r="P80" s="254"/>
    </row>
    <row r="81" spans="1:16" ht="16" thickBot="1">
      <c r="A81" s="149" t="s">
        <v>215</v>
      </c>
      <c r="B81" s="150" t="s">
        <v>282</v>
      </c>
      <c r="C81" s="254">
        <v>150</v>
      </c>
      <c r="D81" s="151">
        <v>6</v>
      </c>
      <c r="E81" s="152" t="s">
        <v>144</v>
      </c>
      <c r="F81" s="152">
        <v>900</v>
      </c>
      <c r="G81" s="151">
        <v>2</v>
      </c>
      <c r="H81" s="254">
        <v>300</v>
      </c>
      <c r="I81" s="1598">
        <v>2</v>
      </c>
      <c r="J81" s="1599"/>
      <c r="K81" s="254">
        <v>300</v>
      </c>
      <c r="L81" s="1598">
        <v>2</v>
      </c>
      <c r="M81" s="1599"/>
      <c r="N81" s="254">
        <v>300</v>
      </c>
      <c r="O81" s="151"/>
      <c r="P81" s="254"/>
    </row>
    <row r="82" spans="1:16" ht="16" thickBot="1">
      <c r="A82" s="149" t="s">
        <v>218</v>
      </c>
      <c r="B82" s="150" t="s">
        <v>283</v>
      </c>
      <c r="C82" s="254">
        <v>60</v>
      </c>
      <c r="D82" s="151">
        <v>2</v>
      </c>
      <c r="E82" s="152" t="s">
        <v>144</v>
      </c>
      <c r="F82" s="152">
        <v>120</v>
      </c>
      <c r="G82" s="151"/>
      <c r="H82" s="254"/>
      <c r="I82" s="1598">
        <v>2</v>
      </c>
      <c r="J82" s="1599"/>
      <c r="K82" s="254">
        <v>120</v>
      </c>
      <c r="L82" s="1598"/>
      <c r="M82" s="1599"/>
      <c r="N82" s="254"/>
      <c r="O82" s="151"/>
      <c r="P82" s="254"/>
    </row>
    <row r="83" spans="1:16" ht="16" thickBot="1">
      <c r="A83" s="149" t="s">
        <v>220</v>
      </c>
      <c r="B83" s="150" t="s">
        <v>284</v>
      </c>
      <c r="C83" s="254">
        <v>250</v>
      </c>
      <c r="D83" s="151">
        <v>4</v>
      </c>
      <c r="E83" s="152" t="s">
        <v>253</v>
      </c>
      <c r="F83" s="153">
        <v>1000</v>
      </c>
      <c r="G83" s="151">
        <v>2</v>
      </c>
      <c r="H83" s="254">
        <v>500</v>
      </c>
      <c r="I83" s="1598">
        <v>2</v>
      </c>
      <c r="J83" s="1599"/>
      <c r="K83" s="254">
        <v>500</v>
      </c>
      <c r="L83" s="1598"/>
      <c r="M83" s="1599"/>
      <c r="N83" s="254"/>
      <c r="O83" s="151"/>
      <c r="P83" s="254"/>
    </row>
    <row r="84" spans="1:16" ht="16" thickBot="1">
      <c r="A84" s="149" t="s">
        <v>222</v>
      </c>
      <c r="B84" s="150" t="s">
        <v>285</v>
      </c>
      <c r="C84" s="257">
        <v>1000</v>
      </c>
      <c r="D84" s="151">
        <v>1</v>
      </c>
      <c r="E84" s="152" t="s">
        <v>36</v>
      </c>
      <c r="F84" s="153">
        <v>1000</v>
      </c>
      <c r="G84" s="151">
        <v>1</v>
      </c>
      <c r="H84" s="254">
        <v>1000</v>
      </c>
      <c r="I84" s="1598"/>
      <c r="J84" s="1599"/>
      <c r="K84" s="254"/>
      <c r="L84" s="1598"/>
      <c r="M84" s="1599"/>
      <c r="N84" s="254"/>
      <c r="O84" s="151"/>
      <c r="P84" s="254"/>
    </row>
    <row r="85" spans="1:16" ht="16" thickBot="1">
      <c r="A85" s="149" t="s">
        <v>224</v>
      </c>
      <c r="B85" s="150" t="s">
        <v>286</v>
      </c>
      <c r="C85" s="257">
        <v>1000</v>
      </c>
      <c r="D85" s="151">
        <v>1</v>
      </c>
      <c r="E85" s="152" t="s">
        <v>36</v>
      </c>
      <c r="F85" s="153">
        <v>1000</v>
      </c>
      <c r="G85" s="151">
        <v>1</v>
      </c>
      <c r="H85" s="254">
        <v>1000</v>
      </c>
      <c r="I85" s="1598"/>
      <c r="J85" s="1599"/>
      <c r="K85" s="254"/>
      <c r="L85" s="1598"/>
      <c r="M85" s="1599"/>
      <c r="N85" s="254"/>
      <c r="O85" s="151"/>
      <c r="P85" s="254"/>
    </row>
    <row r="86" spans="1:16" ht="16" thickBot="1">
      <c r="A86" s="149" t="s">
        <v>226</v>
      </c>
      <c r="B86" s="150" t="s">
        <v>287</v>
      </c>
      <c r="C86" s="254">
        <v>650</v>
      </c>
      <c r="D86" s="151">
        <v>5</v>
      </c>
      <c r="E86" s="152" t="s">
        <v>61</v>
      </c>
      <c r="F86" s="153">
        <v>3250</v>
      </c>
      <c r="G86" s="151">
        <v>5</v>
      </c>
      <c r="H86" s="254">
        <v>3250</v>
      </c>
      <c r="I86" s="1598"/>
      <c r="J86" s="1599"/>
      <c r="K86" s="254"/>
      <c r="L86" s="1598"/>
      <c r="M86" s="1599"/>
      <c r="N86" s="254"/>
      <c r="O86" s="151"/>
      <c r="P86" s="254"/>
    </row>
    <row r="87" spans="1:16" ht="16" thickBot="1">
      <c r="A87" s="149" t="s">
        <v>228</v>
      </c>
      <c r="B87" s="150" t="s">
        <v>288</v>
      </c>
      <c r="C87" s="254">
        <v>650</v>
      </c>
      <c r="D87" s="151">
        <v>5</v>
      </c>
      <c r="E87" s="152" t="s">
        <v>61</v>
      </c>
      <c r="F87" s="153">
        <v>3250</v>
      </c>
      <c r="G87" s="151">
        <v>5</v>
      </c>
      <c r="H87" s="254">
        <v>3250</v>
      </c>
      <c r="I87" s="1598"/>
      <c r="J87" s="1599"/>
      <c r="K87" s="254"/>
      <c r="L87" s="1598"/>
      <c r="M87" s="1599"/>
      <c r="N87" s="254"/>
      <c r="O87" s="151"/>
      <c r="P87" s="254"/>
    </row>
    <row r="88" spans="1:16" ht="16" thickBot="1">
      <c r="A88" s="149" t="s">
        <v>230</v>
      </c>
      <c r="B88" s="150" t="s">
        <v>289</v>
      </c>
      <c r="C88" s="254">
        <v>1200</v>
      </c>
      <c r="D88" s="151">
        <v>5</v>
      </c>
      <c r="E88" s="152" t="s">
        <v>61</v>
      </c>
      <c r="F88" s="153">
        <v>6000</v>
      </c>
      <c r="G88" s="151">
        <v>5</v>
      </c>
      <c r="H88" s="254">
        <v>6000</v>
      </c>
      <c r="I88" s="1598"/>
      <c r="J88" s="1599"/>
      <c r="K88" s="254"/>
      <c r="L88" s="1598"/>
      <c r="M88" s="1599"/>
      <c r="N88" s="254"/>
      <c r="O88" s="151"/>
      <c r="P88" s="254"/>
    </row>
    <row r="89" spans="1:16" ht="16" thickBot="1">
      <c r="A89" s="149" t="s">
        <v>232</v>
      </c>
      <c r="B89" s="150" t="s">
        <v>290</v>
      </c>
      <c r="C89" s="254">
        <v>50</v>
      </c>
      <c r="D89" s="151">
        <v>10</v>
      </c>
      <c r="E89" s="152" t="s">
        <v>144</v>
      </c>
      <c r="F89" s="152">
        <v>500</v>
      </c>
      <c r="G89" s="151">
        <v>10</v>
      </c>
      <c r="H89" s="254">
        <v>500</v>
      </c>
      <c r="I89" s="1598"/>
      <c r="J89" s="1599"/>
      <c r="K89" s="254"/>
      <c r="L89" s="1598"/>
      <c r="M89" s="1599"/>
      <c r="N89" s="254"/>
      <c r="O89" s="151"/>
      <c r="P89" s="254"/>
    </row>
    <row r="90" spans="1:16" ht="16" thickBot="1">
      <c r="A90" s="149" t="s">
        <v>234</v>
      </c>
      <c r="B90" s="150" t="s">
        <v>291</v>
      </c>
      <c r="C90" s="254">
        <v>16.7</v>
      </c>
      <c r="D90" s="151">
        <v>24</v>
      </c>
      <c r="E90" s="152" t="s">
        <v>144</v>
      </c>
      <c r="F90" s="152">
        <v>400</v>
      </c>
      <c r="G90" s="151">
        <v>24</v>
      </c>
      <c r="H90" s="254">
        <v>400</v>
      </c>
      <c r="I90" s="1598"/>
      <c r="J90" s="1599"/>
      <c r="K90" s="254"/>
      <c r="L90" s="1598"/>
      <c r="M90" s="1599"/>
      <c r="N90" s="254"/>
      <c r="O90" s="151"/>
      <c r="P90" s="254"/>
    </row>
    <row r="91" spans="1:16" ht="16" thickBot="1">
      <c r="A91" s="149" t="s">
        <v>236</v>
      </c>
      <c r="B91" s="150" t="s">
        <v>292</v>
      </c>
      <c r="C91" s="254">
        <v>15</v>
      </c>
      <c r="D91" s="151">
        <v>24</v>
      </c>
      <c r="E91" s="152" t="s">
        <v>144</v>
      </c>
      <c r="F91" s="152">
        <v>360</v>
      </c>
      <c r="G91" s="151">
        <v>24</v>
      </c>
      <c r="H91" s="254">
        <v>360</v>
      </c>
      <c r="I91" s="1598"/>
      <c r="J91" s="1599"/>
      <c r="K91" s="254"/>
      <c r="L91" s="1598"/>
      <c r="M91" s="1599"/>
      <c r="N91" s="254"/>
      <c r="O91" s="151"/>
      <c r="P91" s="254"/>
    </row>
    <row r="92" spans="1:16" ht="16" thickBot="1">
      <c r="A92" s="149" t="s">
        <v>238</v>
      </c>
      <c r="B92" s="150" t="s">
        <v>293</v>
      </c>
      <c r="C92" s="254">
        <v>10</v>
      </c>
      <c r="D92" s="151">
        <v>3</v>
      </c>
      <c r="E92" s="152" t="s">
        <v>144</v>
      </c>
      <c r="F92" s="152">
        <v>30</v>
      </c>
      <c r="G92" s="151">
        <v>3</v>
      </c>
      <c r="H92" s="254">
        <v>30</v>
      </c>
      <c r="I92" s="1598"/>
      <c r="J92" s="1599"/>
      <c r="K92" s="254"/>
      <c r="L92" s="1598"/>
      <c r="M92" s="1599"/>
      <c r="N92" s="254"/>
      <c r="O92" s="151"/>
      <c r="P92" s="254"/>
    </row>
    <row r="93" spans="1:16" ht="16" thickBot="1">
      <c r="A93" s="149" t="s">
        <v>241</v>
      </c>
      <c r="B93" s="150" t="s">
        <v>294</v>
      </c>
      <c r="C93" s="254">
        <v>80</v>
      </c>
      <c r="D93" s="151">
        <v>2</v>
      </c>
      <c r="E93" s="152" t="s">
        <v>144</v>
      </c>
      <c r="F93" s="152">
        <v>160</v>
      </c>
      <c r="G93" s="151">
        <v>2</v>
      </c>
      <c r="H93" s="254">
        <v>160</v>
      </c>
      <c r="I93" s="1598"/>
      <c r="J93" s="1599"/>
      <c r="K93" s="254"/>
      <c r="L93" s="1598"/>
      <c r="M93" s="1599"/>
      <c r="N93" s="254"/>
      <c r="O93" s="151"/>
      <c r="P93" s="254"/>
    </row>
    <row r="94" spans="1:16" ht="16" thickBot="1">
      <c r="A94" s="149" t="s">
        <v>243</v>
      </c>
      <c r="B94" s="150" t="s">
        <v>295</v>
      </c>
      <c r="C94" s="254">
        <v>700</v>
      </c>
      <c r="D94" s="151">
        <v>1</v>
      </c>
      <c r="E94" s="151" t="s">
        <v>36</v>
      </c>
      <c r="F94" s="152">
        <v>700</v>
      </c>
      <c r="G94" s="151">
        <v>1</v>
      </c>
      <c r="H94" s="254">
        <v>700</v>
      </c>
      <c r="I94" s="1598"/>
      <c r="J94" s="1599"/>
      <c r="K94" s="254"/>
      <c r="L94" s="1598"/>
      <c r="M94" s="1599"/>
      <c r="N94" s="254"/>
      <c r="O94" s="151"/>
      <c r="P94" s="254"/>
    </row>
    <row r="95" spans="1:16" ht="16" thickBot="1">
      <c r="A95" s="149" t="s">
        <v>245</v>
      </c>
      <c r="B95" s="150" t="s">
        <v>296</v>
      </c>
      <c r="C95" s="254">
        <v>750</v>
      </c>
      <c r="D95" s="151">
        <v>2</v>
      </c>
      <c r="E95" s="151" t="s">
        <v>36</v>
      </c>
      <c r="F95" s="153">
        <v>1500</v>
      </c>
      <c r="G95" s="151">
        <v>2</v>
      </c>
      <c r="H95" s="254">
        <v>1500</v>
      </c>
      <c r="I95" s="1598"/>
      <c r="J95" s="1599"/>
      <c r="K95" s="254"/>
      <c r="L95" s="1598"/>
      <c r="M95" s="1599"/>
      <c r="N95" s="254"/>
      <c r="O95" s="151"/>
      <c r="P95" s="254"/>
    </row>
    <row r="96" spans="1:16" ht="16" thickBot="1">
      <c r="A96" s="149" t="s">
        <v>247</v>
      </c>
      <c r="B96" s="150" t="s">
        <v>297</v>
      </c>
      <c r="C96" s="254">
        <v>2000</v>
      </c>
      <c r="D96" s="151">
        <v>3</v>
      </c>
      <c r="E96" s="151" t="s">
        <v>36</v>
      </c>
      <c r="F96" s="153">
        <v>6000</v>
      </c>
      <c r="G96" s="151"/>
      <c r="H96" s="254"/>
      <c r="I96" s="1598">
        <v>3</v>
      </c>
      <c r="J96" s="1599"/>
      <c r="K96" s="254">
        <v>6000</v>
      </c>
      <c r="L96" s="1598"/>
      <c r="M96" s="1599"/>
      <c r="N96" s="254"/>
      <c r="O96" s="151"/>
      <c r="P96" s="254"/>
    </row>
    <row r="97" spans="1:16" ht="16" thickBot="1">
      <c r="A97" s="149" t="s">
        <v>249</v>
      </c>
      <c r="B97" s="150" t="s">
        <v>298</v>
      </c>
      <c r="C97" s="254">
        <v>20000</v>
      </c>
      <c r="D97" s="151">
        <v>1</v>
      </c>
      <c r="E97" s="151" t="s">
        <v>36</v>
      </c>
      <c r="F97" s="153">
        <v>20000</v>
      </c>
      <c r="G97" s="151"/>
      <c r="H97" s="254"/>
      <c r="I97" s="1598">
        <v>1</v>
      </c>
      <c r="J97" s="1599"/>
      <c r="K97" s="254">
        <v>20000</v>
      </c>
      <c r="L97" s="1598"/>
      <c r="M97" s="1599"/>
      <c r="N97" s="254"/>
      <c r="O97" s="151"/>
      <c r="P97" s="254"/>
    </row>
    <row r="98" spans="1:16" ht="15.5" customHeight="1" thickBot="1">
      <c r="A98" s="149" t="s">
        <v>251</v>
      </c>
      <c r="B98" s="150" t="s">
        <v>299</v>
      </c>
      <c r="C98" s="254">
        <v>50000</v>
      </c>
      <c r="D98" s="151">
        <v>1</v>
      </c>
      <c r="E98" s="151" t="s">
        <v>36</v>
      </c>
      <c r="F98" s="153">
        <v>50000</v>
      </c>
      <c r="G98" s="151">
        <v>1</v>
      </c>
      <c r="H98" s="254">
        <v>50000</v>
      </c>
      <c r="I98" s="1598"/>
      <c r="J98" s="1599"/>
      <c r="K98" s="254"/>
      <c r="L98" s="1598"/>
      <c r="M98" s="1599"/>
      <c r="N98" s="254"/>
      <c r="O98" s="151"/>
      <c r="P98" s="254"/>
    </row>
    <row r="99" spans="1:16" ht="15" thickBot="1">
      <c r="A99" s="155"/>
      <c r="B99" s="156" t="s">
        <v>254</v>
      </c>
      <c r="C99" s="254"/>
      <c r="D99" s="151"/>
      <c r="E99" s="151"/>
      <c r="F99" s="154">
        <v>110870</v>
      </c>
      <c r="G99" s="151"/>
      <c r="H99" s="254"/>
      <c r="I99" s="1598"/>
      <c r="J99" s="1599"/>
      <c r="K99" s="254"/>
      <c r="L99" s="1598"/>
      <c r="M99" s="1599"/>
      <c r="N99" s="254"/>
      <c r="O99" s="151"/>
      <c r="P99" s="254"/>
    </row>
    <row r="100" spans="1:16">
      <c r="A100" s="1563" t="s">
        <v>255</v>
      </c>
      <c r="B100" s="1564"/>
      <c r="C100" s="1564"/>
      <c r="D100" s="1564"/>
      <c r="E100" s="1564"/>
      <c r="F100" s="1564"/>
      <c r="G100" s="1564"/>
      <c r="H100" s="1564"/>
      <c r="I100" s="1564"/>
      <c r="J100" s="1564"/>
      <c r="K100" s="1564"/>
      <c r="L100" s="1564"/>
      <c r="M100" s="1564"/>
      <c r="N100" s="1564"/>
      <c r="O100" s="1564"/>
      <c r="P100" s="1565"/>
    </row>
    <row r="101" spans="1:16" ht="15.5" customHeight="1">
      <c r="A101" s="1566" t="s">
        <v>654</v>
      </c>
      <c r="B101" s="1567"/>
      <c r="C101" s="1567"/>
      <c r="D101" s="1567"/>
      <c r="E101" s="1567"/>
      <c r="F101" s="1567"/>
      <c r="G101" s="1567"/>
      <c r="H101" s="1567"/>
      <c r="I101" s="1567"/>
      <c r="J101" s="1567"/>
      <c r="K101" s="1567"/>
      <c r="L101" s="1567"/>
      <c r="M101" s="1567"/>
      <c r="N101" s="1567"/>
      <c r="O101" s="1567"/>
      <c r="P101" s="1568"/>
    </row>
    <row r="102" spans="1:16">
      <c r="A102" s="1566" t="s">
        <v>256</v>
      </c>
      <c r="B102" s="1567"/>
      <c r="C102" s="1567"/>
      <c r="D102" s="1567"/>
      <c r="E102" s="1567"/>
      <c r="F102" s="1567"/>
      <c r="G102" s="1567"/>
      <c r="H102" s="1567"/>
      <c r="I102" s="1567"/>
      <c r="J102" s="1567"/>
      <c r="K102" s="1567"/>
      <c r="L102" s="1567"/>
      <c r="M102" s="1567"/>
      <c r="N102" s="1567"/>
      <c r="O102" s="1567"/>
      <c r="P102" s="1568"/>
    </row>
    <row r="103" spans="1:16" ht="15" thickBot="1">
      <c r="A103" s="1569"/>
      <c r="B103" s="1570"/>
      <c r="C103" s="1570"/>
      <c r="D103" s="1570"/>
      <c r="E103" s="1570"/>
      <c r="F103" s="1570"/>
      <c r="G103" s="1570"/>
      <c r="H103" s="1570"/>
      <c r="I103" s="1570"/>
      <c r="J103" s="1570"/>
      <c r="K103" s="1570"/>
      <c r="L103" s="1570"/>
      <c r="M103" s="1570"/>
      <c r="N103" s="1570"/>
      <c r="O103" s="1570"/>
      <c r="P103" s="1571"/>
    </row>
    <row r="104" spans="1:16">
      <c r="A104" s="159"/>
      <c r="B104" s="159"/>
      <c r="C104" s="256"/>
      <c r="D104" s="159"/>
      <c r="E104" s="159"/>
      <c r="F104" s="159"/>
      <c r="G104" s="159"/>
      <c r="H104" s="256"/>
      <c r="I104" s="159"/>
      <c r="J104" s="159"/>
      <c r="K104" s="256"/>
      <c r="L104" s="159"/>
      <c r="M104" s="159"/>
      <c r="N104" s="256"/>
      <c r="O104" s="159"/>
      <c r="P104" s="256"/>
    </row>
    <row r="105" spans="1:16">
      <c r="A105" s="146" t="s">
        <v>257</v>
      </c>
    </row>
    <row r="106" spans="1:16">
      <c r="A106" s="1546" t="s">
        <v>0</v>
      </c>
      <c r="B106" s="1546"/>
      <c r="C106" s="1546"/>
      <c r="D106" s="1546"/>
      <c r="E106" s="1546"/>
      <c r="F106" s="1546"/>
      <c r="G106" s="1546"/>
      <c r="H106" s="1546"/>
      <c r="I106" s="1546"/>
      <c r="J106" s="1546"/>
      <c r="K106" s="1546"/>
      <c r="L106" s="1546"/>
      <c r="M106" s="1546"/>
      <c r="N106" s="1546"/>
    </row>
    <row r="107" spans="1:16">
      <c r="A107" s="1546" t="s">
        <v>1</v>
      </c>
      <c r="B107" s="1546"/>
      <c r="C107" s="1546"/>
      <c r="D107" s="1546"/>
      <c r="E107" s="1546"/>
      <c r="F107" s="1546"/>
      <c r="G107" s="1546"/>
      <c r="H107" s="1546"/>
      <c r="I107" s="1546"/>
      <c r="J107" s="1546"/>
      <c r="K107" s="1546"/>
      <c r="L107" s="1546"/>
      <c r="M107" s="1546"/>
      <c r="N107" s="1546"/>
    </row>
    <row r="108" spans="1:16" ht="15" thickBot="1">
      <c r="A108" s="146" t="s">
        <v>200</v>
      </c>
    </row>
    <row r="109" spans="1:16" ht="16" thickBot="1">
      <c r="A109" s="1595" t="s">
        <v>201</v>
      </c>
      <c r="B109" s="1596"/>
      <c r="C109" s="1596"/>
      <c r="D109" s="1596"/>
      <c r="E109" s="1597"/>
      <c r="F109" s="1584" t="s">
        <v>203</v>
      </c>
      <c r="G109" s="1585"/>
      <c r="H109" s="1585"/>
      <c r="I109" s="1585"/>
      <c r="J109" s="1585"/>
      <c r="K109" s="1585"/>
      <c r="L109" s="1586"/>
      <c r="M109" s="1595" t="s">
        <v>300</v>
      </c>
      <c r="N109" s="1596"/>
      <c r="O109" s="1596"/>
      <c r="P109" s="1597"/>
    </row>
    <row r="110" spans="1:16" ht="16" thickBot="1">
      <c r="A110" s="1581" t="s">
        <v>202</v>
      </c>
      <c r="B110" s="1582"/>
      <c r="C110" s="1582"/>
      <c r="D110" s="1582"/>
      <c r="E110" s="1583"/>
      <c r="F110" s="147" t="s">
        <v>7</v>
      </c>
      <c r="G110" s="1584" t="s">
        <v>8</v>
      </c>
      <c r="H110" s="1585"/>
      <c r="I110" s="1586"/>
      <c r="J110" s="1584" t="s">
        <v>9</v>
      </c>
      <c r="K110" s="1585"/>
      <c r="L110" s="1586"/>
      <c r="M110" s="1581" t="s">
        <v>205</v>
      </c>
      <c r="N110" s="1582"/>
      <c r="O110" s="1582"/>
      <c r="P110" s="1583"/>
    </row>
    <row r="111" spans="1:16" ht="16" thickBot="1">
      <c r="A111" s="1587" t="s">
        <v>10</v>
      </c>
      <c r="B111" s="1587" t="s">
        <v>11</v>
      </c>
      <c r="C111" s="1590" t="s">
        <v>12</v>
      </c>
      <c r="D111" s="1593" t="s">
        <v>13</v>
      </c>
      <c r="E111" s="1594"/>
      <c r="F111" s="1587" t="s">
        <v>14</v>
      </c>
      <c r="G111" s="1576" t="s">
        <v>116</v>
      </c>
      <c r="H111" s="1578"/>
      <c r="I111" s="1578"/>
      <c r="J111" s="1578"/>
      <c r="K111" s="1578"/>
      <c r="L111" s="1578"/>
      <c r="M111" s="1578"/>
      <c r="N111" s="1578"/>
      <c r="O111" s="1578"/>
      <c r="P111" s="1577"/>
    </row>
    <row r="112" spans="1:16" ht="17.5" customHeight="1" thickBot="1">
      <c r="A112" s="1588"/>
      <c r="B112" s="1588"/>
      <c r="C112" s="1591"/>
      <c r="D112" s="1574" t="s">
        <v>206</v>
      </c>
      <c r="E112" s="1575"/>
      <c r="F112" s="1588"/>
      <c r="G112" s="1576" t="s">
        <v>207</v>
      </c>
      <c r="H112" s="1577"/>
      <c r="I112" s="1576" t="s">
        <v>208</v>
      </c>
      <c r="J112" s="1578"/>
      <c r="K112" s="1577"/>
      <c r="L112" s="1576" t="s">
        <v>209</v>
      </c>
      <c r="M112" s="1578"/>
      <c r="N112" s="1577"/>
      <c r="O112" s="1576" t="s">
        <v>210</v>
      </c>
      <c r="P112" s="1577"/>
    </row>
    <row r="113" spans="1:16" ht="16" thickBot="1">
      <c r="A113" s="1589"/>
      <c r="B113" s="1589"/>
      <c r="C113" s="1592"/>
      <c r="D113" s="1579"/>
      <c r="E113" s="1580"/>
      <c r="F113" s="1589"/>
      <c r="G113" s="148" t="s">
        <v>22</v>
      </c>
      <c r="H113" s="259" t="s">
        <v>21</v>
      </c>
      <c r="I113" s="1576" t="s">
        <v>22</v>
      </c>
      <c r="J113" s="1577"/>
      <c r="K113" s="259" t="s">
        <v>21</v>
      </c>
      <c r="L113" s="1576" t="s">
        <v>22</v>
      </c>
      <c r="M113" s="1577"/>
      <c r="N113" s="259" t="s">
        <v>21</v>
      </c>
      <c r="O113" s="148" t="s">
        <v>22</v>
      </c>
      <c r="P113" s="259" t="s">
        <v>21</v>
      </c>
    </row>
    <row r="114" spans="1:16" ht="16" thickBot="1">
      <c r="A114" s="149" t="s">
        <v>211</v>
      </c>
      <c r="B114" s="150" t="s">
        <v>301</v>
      </c>
      <c r="C114" s="254">
        <v>50</v>
      </c>
      <c r="D114" s="151">
        <v>6</v>
      </c>
      <c r="E114" s="152" t="s">
        <v>302</v>
      </c>
      <c r="F114" s="152">
        <v>300</v>
      </c>
      <c r="G114" s="151">
        <v>3</v>
      </c>
      <c r="H114" s="254">
        <v>150</v>
      </c>
      <c r="I114" s="1598"/>
      <c r="J114" s="1599"/>
      <c r="K114" s="254"/>
      <c r="L114" s="1598">
        <v>3</v>
      </c>
      <c r="M114" s="1599"/>
      <c r="N114" s="254">
        <v>150</v>
      </c>
      <c r="O114" s="151"/>
      <c r="P114" s="254"/>
    </row>
    <row r="115" spans="1:16" ht="16" thickBot="1">
      <c r="A115" s="149" t="s">
        <v>213</v>
      </c>
      <c r="B115" s="150" t="s">
        <v>303</v>
      </c>
      <c r="C115" s="254">
        <v>1000</v>
      </c>
      <c r="D115" s="151">
        <v>1</v>
      </c>
      <c r="E115" s="151" t="s">
        <v>36</v>
      </c>
      <c r="F115" s="153">
        <v>1000</v>
      </c>
      <c r="G115" s="151">
        <v>1</v>
      </c>
      <c r="H115" s="254">
        <v>1000</v>
      </c>
      <c r="I115" s="1598"/>
      <c r="J115" s="1599"/>
      <c r="K115" s="254"/>
      <c r="L115" s="1598"/>
      <c r="M115" s="1599"/>
      <c r="N115" s="254"/>
      <c r="O115" s="151"/>
      <c r="P115" s="254"/>
    </row>
    <row r="116" spans="1:16" ht="16" thickBot="1">
      <c r="A116" s="149" t="s">
        <v>215</v>
      </c>
      <c r="B116" s="150" t="s">
        <v>304</v>
      </c>
      <c r="C116" s="254">
        <v>3000</v>
      </c>
      <c r="D116" s="151">
        <v>2</v>
      </c>
      <c r="E116" s="152" t="s">
        <v>144</v>
      </c>
      <c r="F116" s="153">
        <v>6000</v>
      </c>
      <c r="G116" s="151"/>
      <c r="H116" s="254"/>
      <c r="I116" s="1598">
        <v>2</v>
      </c>
      <c r="J116" s="1599"/>
      <c r="K116" s="254">
        <v>6000</v>
      </c>
      <c r="L116" s="1598"/>
      <c r="M116" s="1599"/>
      <c r="N116" s="254"/>
      <c r="O116" s="151"/>
      <c r="P116" s="254"/>
    </row>
    <row r="117" spans="1:16" ht="15.5" customHeight="1" thickBot="1">
      <c r="A117" s="149" t="s">
        <v>218</v>
      </c>
      <c r="B117" s="150" t="s">
        <v>305</v>
      </c>
      <c r="C117" s="254">
        <v>200</v>
      </c>
      <c r="D117" s="151">
        <v>2</v>
      </c>
      <c r="E117" s="152" t="s">
        <v>144</v>
      </c>
      <c r="F117" s="152">
        <v>400</v>
      </c>
      <c r="G117" s="151">
        <v>2</v>
      </c>
      <c r="H117" s="254">
        <v>400</v>
      </c>
      <c r="I117" s="1598"/>
      <c r="J117" s="1599"/>
      <c r="K117" s="254"/>
      <c r="L117" s="1598"/>
      <c r="M117" s="1599"/>
      <c r="N117" s="254"/>
      <c r="O117" s="151"/>
      <c r="P117" s="254"/>
    </row>
    <row r="118" spans="1:16" ht="16" thickBot="1">
      <c r="A118" s="149" t="s">
        <v>220</v>
      </c>
      <c r="B118" s="150" t="s">
        <v>306</v>
      </c>
      <c r="C118" s="254">
        <v>80</v>
      </c>
      <c r="D118" s="151">
        <v>30</v>
      </c>
      <c r="E118" s="152" t="s">
        <v>307</v>
      </c>
      <c r="F118" s="153">
        <v>2400</v>
      </c>
      <c r="G118" s="151">
        <v>30</v>
      </c>
      <c r="H118" s="254">
        <v>2400</v>
      </c>
      <c r="I118" s="1598"/>
      <c r="J118" s="1599"/>
      <c r="K118" s="254"/>
      <c r="L118" s="1598"/>
      <c r="M118" s="1599"/>
      <c r="N118" s="254"/>
      <c r="O118" s="151"/>
      <c r="P118" s="254"/>
    </row>
    <row r="119" spans="1:16" ht="15.5" customHeight="1" thickBot="1">
      <c r="A119" s="149" t="s">
        <v>222</v>
      </c>
      <c r="B119" s="150" t="s">
        <v>308</v>
      </c>
      <c r="C119" s="257">
        <v>15000</v>
      </c>
      <c r="D119" s="151">
        <v>1</v>
      </c>
      <c r="E119" s="151" t="s">
        <v>36</v>
      </c>
      <c r="F119" s="153">
        <v>15000</v>
      </c>
      <c r="G119" s="151"/>
      <c r="H119" s="254"/>
      <c r="I119" s="1598">
        <v>1</v>
      </c>
      <c r="J119" s="1599"/>
      <c r="K119" s="257">
        <v>15000</v>
      </c>
      <c r="L119" s="1598"/>
      <c r="M119" s="1599"/>
      <c r="N119" s="254"/>
      <c r="O119" s="151"/>
      <c r="P119" s="254"/>
    </row>
    <row r="120" spans="1:16" ht="16" thickBot="1">
      <c r="A120" s="149" t="s">
        <v>224</v>
      </c>
      <c r="B120" s="150" t="s">
        <v>309</v>
      </c>
      <c r="C120" s="254">
        <v>750</v>
      </c>
      <c r="D120" s="151">
        <v>2</v>
      </c>
      <c r="E120" s="151" t="s">
        <v>36</v>
      </c>
      <c r="F120" s="153">
        <v>1500</v>
      </c>
      <c r="G120" s="151"/>
      <c r="H120" s="254"/>
      <c r="I120" s="1598">
        <v>2</v>
      </c>
      <c r="J120" s="1599"/>
      <c r="K120" s="254">
        <v>1500</v>
      </c>
      <c r="L120" s="1598"/>
      <c r="M120" s="1599"/>
      <c r="N120" s="254"/>
      <c r="O120" s="151"/>
      <c r="P120" s="254"/>
    </row>
    <row r="121" spans="1:16" ht="16" thickBot="1">
      <c r="A121" s="149" t="s">
        <v>226</v>
      </c>
      <c r="B121" s="150" t="s">
        <v>310</v>
      </c>
      <c r="C121" s="254">
        <v>2000</v>
      </c>
      <c r="D121" s="151">
        <v>6</v>
      </c>
      <c r="E121" s="152" t="s">
        <v>144</v>
      </c>
      <c r="F121" s="153">
        <v>12000</v>
      </c>
      <c r="G121" s="151">
        <v>6</v>
      </c>
      <c r="H121" s="254">
        <v>2000</v>
      </c>
      <c r="I121" s="1598"/>
      <c r="J121" s="1599"/>
      <c r="K121" s="254"/>
      <c r="L121" s="1598"/>
      <c r="M121" s="1599"/>
      <c r="N121" s="254"/>
      <c r="O121" s="151"/>
      <c r="P121" s="254"/>
    </row>
    <row r="122" spans="1:16" ht="16" thickBot="1">
      <c r="A122" s="149" t="s">
        <v>228</v>
      </c>
      <c r="B122" s="150" t="s">
        <v>311</v>
      </c>
      <c r="C122" s="254">
        <v>200</v>
      </c>
      <c r="D122" s="151">
        <v>6</v>
      </c>
      <c r="E122" s="152" t="s">
        <v>144</v>
      </c>
      <c r="F122" s="153">
        <v>1200</v>
      </c>
      <c r="G122" s="151"/>
      <c r="H122" s="254"/>
      <c r="I122" s="1598">
        <v>6</v>
      </c>
      <c r="J122" s="1599"/>
      <c r="K122" s="254">
        <v>1200</v>
      </c>
      <c r="L122" s="1598"/>
      <c r="M122" s="1599"/>
      <c r="N122" s="254"/>
      <c r="O122" s="151"/>
      <c r="P122" s="254"/>
    </row>
    <row r="123" spans="1:16" ht="16" thickBot="1">
      <c r="A123" s="149" t="s">
        <v>230</v>
      </c>
      <c r="B123" s="150" t="s">
        <v>312</v>
      </c>
      <c r="C123" s="254">
        <v>1200</v>
      </c>
      <c r="D123" s="151">
        <v>6</v>
      </c>
      <c r="E123" s="151" t="s">
        <v>313</v>
      </c>
      <c r="F123" s="153">
        <v>7200</v>
      </c>
      <c r="G123" s="151">
        <v>4</v>
      </c>
      <c r="H123" s="254">
        <v>4800</v>
      </c>
      <c r="I123" s="1598">
        <v>2</v>
      </c>
      <c r="J123" s="1599"/>
      <c r="K123" s="254">
        <v>2400</v>
      </c>
      <c r="L123" s="1598"/>
      <c r="M123" s="1599"/>
      <c r="N123" s="254"/>
      <c r="O123" s="151"/>
      <c r="P123" s="254"/>
    </row>
    <row r="124" spans="1:16" ht="16" thickBot="1">
      <c r="A124" s="149" t="s">
        <v>232</v>
      </c>
      <c r="B124" s="150" t="s">
        <v>314</v>
      </c>
      <c r="C124" s="254">
        <v>150</v>
      </c>
      <c r="D124" s="151">
        <v>24</v>
      </c>
      <c r="E124" s="152" t="s">
        <v>144</v>
      </c>
      <c r="F124" s="153">
        <v>36000</v>
      </c>
      <c r="G124" s="151"/>
      <c r="H124" s="254"/>
      <c r="I124" s="1598"/>
      <c r="J124" s="1599"/>
      <c r="K124" s="254"/>
      <c r="L124" s="1598">
        <v>24</v>
      </c>
      <c r="M124" s="1599"/>
      <c r="N124" s="254">
        <v>3600</v>
      </c>
      <c r="O124" s="151"/>
      <c r="P124" s="254"/>
    </row>
    <row r="125" spans="1:16" ht="15.5" customHeight="1" thickBot="1">
      <c r="A125" s="149" t="s">
        <v>234</v>
      </c>
      <c r="B125" s="150" t="s">
        <v>315</v>
      </c>
      <c r="C125" s="254">
        <v>35000</v>
      </c>
      <c r="D125" s="151">
        <v>1</v>
      </c>
      <c r="E125" s="151" t="s">
        <v>206</v>
      </c>
      <c r="F125" s="153">
        <v>35000</v>
      </c>
      <c r="G125" s="151"/>
      <c r="H125" s="254"/>
      <c r="I125" s="1598"/>
      <c r="J125" s="1599"/>
      <c r="K125" s="254"/>
      <c r="L125" s="1598">
        <v>1</v>
      </c>
      <c r="M125" s="1599"/>
      <c r="N125" s="254">
        <v>35000</v>
      </c>
      <c r="O125" s="151"/>
      <c r="P125" s="254"/>
    </row>
    <row r="126" spans="1:16" ht="16" thickBot="1">
      <c r="A126" s="149" t="s">
        <v>236</v>
      </c>
      <c r="B126" s="150" t="s">
        <v>316</v>
      </c>
      <c r="C126" s="254">
        <v>3000</v>
      </c>
      <c r="D126" s="151">
        <v>2</v>
      </c>
      <c r="E126" s="151" t="s">
        <v>206</v>
      </c>
      <c r="F126" s="153">
        <v>6000</v>
      </c>
      <c r="G126" s="151"/>
      <c r="H126" s="254"/>
      <c r="I126" s="1598"/>
      <c r="J126" s="1599"/>
      <c r="K126" s="254"/>
      <c r="L126" s="1598">
        <v>2</v>
      </c>
      <c r="M126" s="1599"/>
      <c r="N126" s="254">
        <v>3000</v>
      </c>
      <c r="O126" s="151"/>
      <c r="P126" s="254"/>
    </row>
    <row r="127" spans="1:16" ht="16" thickBot="1">
      <c r="A127" s="149" t="s">
        <v>238</v>
      </c>
      <c r="B127" s="150" t="s">
        <v>317</v>
      </c>
      <c r="C127" s="254">
        <v>25</v>
      </c>
      <c r="D127" s="151">
        <v>400</v>
      </c>
      <c r="E127" s="151" t="s">
        <v>307</v>
      </c>
      <c r="F127" s="153">
        <v>10000</v>
      </c>
      <c r="G127" s="151">
        <v>200</v>
      </c>
      <c r="H127" s="254">
        <v>5000</v>
      </c>
      <c r="I127" s="1598"/>
      <c r="J127" s="1599"/>
      <c r="K127" s="254"/>
      <c r="L127" s="1598">
        <v>200</v>
      </c>
      <c r="M127" s="1599"/>
      <c r="N127" s="254">
        <v>500</v>
      </c>
      <c r="O127" s="151"/>
      <c r="P127" s="254"/>
    </row>
    <row r="128" spans="1:16" ht="16" customHeight="1" thickBot="1">
      <c r="A128" s="149" t="s">
        <v>241</v>
      </c>
      <c r="B128" s="150" t="s">
        <v>318</v>
      </c>
      <c r="C128" s="254">
        <v>30000</v>
      </c>
      <c r="D128" s="151">
        <v>1</v>
      </c>
      <c r="E128" s="151" t="s">
        <v>206</v>
      </c>
      <c r="F128" s="153">
        <v>30000</v>
      </c>
      <c r="G128" s="151"/>
      <c r="H128" s="254"/>
      <c r="I128" s="1598">
        <v>1</v>
      </c>
      <c r="J128" s="1599"/>
      <c r="K128" s="254">
        <v>30000</v>
      </c>
      <c r="L128" s="1598"/>
      <c r="M128" s="1599"/>
      <c r="N128" s="254"/>
      <c r="O128" s="151"/>
      <c r="P128" s="254"/>
    </row>
    <row r="129" spans="1:16" ht="16" thickBot="1">
      <c r="A129" s="149" t="s">
        <v>243</v>
      </c>
      <c r="B129" s="150" t="s">
        <v>319</v>
      </c>
      <c r="C129" s="254">
        <v>500</v>
      </c>
      <c r="D129" s="151">
        <v>2</v>
      </c>
      <c r="E129" s="151" t="s">
        <v>206</v>
      </c>
      <c r="F129" s="153">
        <v>1000</v>
      </c>
      <c r="G129" s="151">
        <v>2</v>
      </c>
      <c r="H129" s="254">
        <v>1000</v>
      </c>
      <c r="I129" s="1598"/>
      <c r="J129" s="1599"/>
      <c r="K129" s="254"/>
      <c r="L129" s="1598"/>
      <c r="M129" s="1599"/>
      <c r="N129" s="254"/>
      <c r="O129" s="151"/>
      <c r="P129" s="254"/>
    </row>
    <row r="130" spans="1:16" ht="16" thickBot="1">
      <c r="A130" s="149" t="s">
        <v>245</v>
      </c>
      <c r="B130" s="150" t="s">
        <v>320</v>
      </c>
      <c r="C130" s="254">
        <v>600</v>
      </c>
      <c r="D130" s="151">
        <v>6</v>
      </c>
      <c r="E130" s="151" t="s">
        <v>144</v>
      </c>
      <c r="F130" s="153">
        <v>3600</v>
      </c>
      <c r="G130" s="151">
        <v>2</v>
      </c>
      <c r="H130" s="254">
        <v>1200</v>
      </c>
      <c r="I130" s="1598"/>
      <c r="J130" s="1599"/>
      <c r="K130" s="254"/>
      <c r="L130" s="1598">
        <v>4</v>
      </c>
      <c r="M130" s="1599"/>
      <c r="N130" s="254">
        <v>2400</v>
      </c>
      <c r="O130" s="151"/>
      <c r="P130" s="254"/>
    </row>
    <row r="131" spans="1:16" ht="16" thickBot="1">
      <c r="A131" s="149" t="s">
        <v>247</v>
      </c>
      <c r="B131" s="150" t="s">
        <v>321</v>
      </c>
      <c r="C131" s="254">
        <v>900</v>
      </c>
      <c r="D131" s="151">
        <v>1</v>
      </c>
      <c r="E131" s="151" t="s">
        <v>322</v>
      </c>
      <c r="F131" s="152">
        <v>900</v>
      </c>
      <c r="G131" s="151"/>
      <c r="H131" s="254"/>
      <c r="I131" s="1598"/>
      <c r="J131" s="1599"/>
      <c r="K131" s="254"/>
      <c r="L131" s="1598">
        <v>1</v>
      </c>
      <c r="M131" s="1599"/>
      <c r="N131" s="257">
        <v>900</v>
      </c>
      <c r="O131" s="151"/>
      <c r="P131" s="254"/>
    </row>
    <row r="132" spans="1:16" ht="16" thickBot="1">
      <c r="A132" s="149" t="s">
        <v>249</v>
      </c>
      <c r="B132" s="150" t="s">
        <v>323</v>
      </c>
      <c r="C132" s="254">
        <v>2500</v>
      </c>
      <c r="D132" s="151">
        <v>2</v>
      </c>
      <c r="E132" s="151" t="s">
        <v>57</v>
      </c>
      <c r="F132" s="153">
        <v>5000</v>
      </c>
      <c r="G132" s="151"/>
      <c r="H132" s="254"/>
      <c r="I132" s="1598">
        <v>2</v>
      </c>
      <c r="J132" s="1599"/>
      <c r="K132" s="254">
        <v>5000</v>
      </c>
      <c r="L132" s="1598"/>
      <c r="M132" s="1599"/>
      <c r="N132" s="254"/>
      <c r="O132" s="151"/>
      <c r="P132" s="254"/>
    </row>
    <row r="133" spans="1:16" ht="16" thickBot="1">
      <c r="A133" s="149" t="s">
        <v>251</v>
      </c>
      <c r="B133" s="150" t="s">
        <v>324</v>
      </c>
      <c r="C133" s="254">
        <v>500</v>
      </c>
      <c r="D133" s="151">
        <v>8</v>
      </c>
      <c r="E133" s="151" t="s">
        <v>148</v>
      </c>
      <c r="F133" s="153">
        <v>4000</v>
      </c>
      <c r="G133" s="151"/>
      <c r="H133" s="254"/>
      <c r="I133" s="1598">
        <v>2</v>
      </c>
      <c r="J133" s="1599"/>
      <c r="K133" s="254">
        <v>1000</v>
      </c>
      <c r="L133" s="1598">
        <v>3</v>
      </c>
      <c r="M133" s="1599"/>
      <c r="N133" s="254">
        <v>1500</v>
      </c>
      <c r="O133" s="151">
        <v>3</v>
      </c>
      <c r="P133" s="254">
        <v>1500</v>
      </c>
    </row>
    <row r="134" spans="1:16" ht="15" thickBot="1">
      <c r="A134" s="155"/>
      <c r="B134" s="156" t="s">
        <v>254</v>
      </c>
      <c r="C134" s="254"/>
      <c r="D134" s="151"/>
      <c r="E134" s="151"/>
      <c r="F134" s="154">
        <v>178500</v>
      </c>
      <c r="G134" s="151"/>
      <c r="H134" s="254"/>
      <c r="I134" s="1598"/>
      <c r="J134" s="1599"/>
      <c r="K134" s="254"/>
      <c r="L134" s="1598"/>
      <c r="M134" s="1599"/>
      <c r="N134" s="254"/>
      <c r="O134" s="151"/>
      <c r="P134" s="254"/>
    </row>
    <row r="135" spans="1:16">
      <c r="A135" s="1563" t="s">
        <v>255</v>
      </c>
      <c r="B135" s="1564"/>
      <c r="C135" s="1564"/>
      <c r="D135" s="1564"/>
      <c r="E135" s="1564"/>
      <c r="F135" s="1564"/>
      <c r="G135" s="1564"/>
      <c r="H135" s="1564"/>
      <c r="I135" s="1564"/>
      <c r="J135" s="1564"/>
      <c r="K135" s="1564"/>
      <c r="L135" s="1564"/>
      <c r="M135" s="1564"/>
      <c r="N135" s="1564"/>
      <c r="O135" s="1564"/>
      <c r="P135" s="1565"/>
    </row>
    <row r="136" spans="1:16" ht="15.5" customHeight="1">
      <c r="A136" s="1566" t="s">
        <v>654</v>
      </c>
      <c r="B136" s="1567"/>
      <c r="C136" s="1567"/>
      <c r="D136" s="1567"/>
      <c r="E136" s="1567"/>
      <c r="F136" s="1567"/>
      <c r="G136" s="1567"/>
      <c r="H136" s="1567"/>
      <c r="I136" s="1567"/>
      <c r="J136" s="1567"/>
      <c r="K136" s="1567"/>
      <c r="L136" s="1567"/>
      <c r="M136" s="1567"/>
      <c r="N136" s="1567"/>
      <c r="O136" s="1567"/>
      <c r="P136" s="1568"/>
    </row>
    <row r="137" spans="1:16">
      <c r="A137" s="1566" t="s">
        <v>256</v>
      </c>
      <c r="B137" s="1567"/>
      <c r="C137" s="1567"/>
      <c r="D137" s="1567"/>
      <c r="E137" s="1567"/>
      <c r="F137" s="1567"/>
      <c r="G137" s="1567"/>
      <c r="H137" s="1567"/>
      <c r="I137" s="1567"/>
      <c r="J137" s="1567"/>
      <c r="K137" s="1567"/>
      <c r="L137" s="1567"/>
      <c r="M137" s="1567"/>
      <c r="N137" s="1567"/>
      <c r="O137" s="1567"/>
      <c r="P137" s="1568"/>
    </row>
    <row r="138" spans="1:16" ht="15" thickBot="1">
      <c r="A138" s="1569"/>
      <c r="B138" s="1570"/>
      <c r="C138" s="1570"/>
      <c r="D138" s="1570"/>
      <c r="E138" s="1570"/>
      <c r="F138" s="1570"/>
      <c r="G138" s="1570"/>
      <c r="H138" s="1570"/>
      <c r="I138" s="1570"/>
      <c r="J138" s="1570"/>
      <c r="K138" s="1570"/>
      <c r="L138" s="1570"/>
      <c r="M138" s="1570"/>
      <c r="N138" s="1570"/>
      <c r="O138" s="1570"/>
      <c r="P138" s="1571"/>
    </row>
    <row r="139" spans="1:16">
      <c r="A139" s="159"/>
      <c r="B139" s="159"/>
      <c r="C139" s="256"/>
      <c r="D139" s="159"/>
      <c r="E139" s="159"/>
      <c r="F139" s="159"/>
      <c r="G139" s="159"/>
      <c r="H139" s="256"/>
      <c r="I139" s="159"/>
      <c r="J139" s="159"/>
      <c r="K139" s="256"/>
      <c r="L139" s="159"/>
      <c r="M139" s="159"/>
      <c r="N139" s="256"/>
      <c r="O139" s="159"/>
      <c r="P139" s="256"/>
    </row>
    <row r="140" spans="1:16">
      <c r="A140" s="146" t="s">
        <v>257</v>
      </c>
    </row>
    <row r="141" spans="1:16">
      <c r="A141" s="1546" t="s">
        <v>0</v>
      </c>
      <c r="B141" s="1546"/>
      <c r="C141" s="1546"/>
      <c r="D141" s="1546"/>
      <c r="E141" s="1546"/>
      <c r="F141" s="1546"/>
      <c r="G141" s="1546"/>
      <c r="H141" s="1546"/>
      <c r="I141" s="1546"/>
      <c r="J141" s="1546"/>
      <c r="K141" s="1546"/>
      <c r="L141" s="1546"/>
      <c r="M141" s="1546"/>
      <c r="N141" s="1546"/>
    </row>
    <row r="142" spans="1:16">
      <c r="A142" s="1546" t="s">
        <v>1</v>
      </c>
      <c r="B142" s="1546"/>
      <c r="C142" s="1546"/>
      <c r="D142" s="1546"/>
      <c r="E142" s="1546"/>
      <c r="F142" s="1546"/>
      <c r="G142" s="1546"/>
      <c r="H142" s="1546"/>
      <c r="I142" s="1546"/>
      <c r="J142" s="1546"/>
      <c r="K142" s="1546"/>
      <c r="L142" s="1546"/>
      <c r="M142" s="1546"/>
      <c r="N142" s="1546"/>
    </row>
    <row r="143" spans="1:16" ht="15" thickBot="1">
      <c r="A143" s="146" t="s">
        <v>200</v>
      </c>
    </row>
    <row r="144" spans="1:16" ht="16" thickBot="1">
      <c r="A144" s="1595" t="s">
        <v>201</v>
      </c>
      <c r="B144" s="1596"/>
      <c r="C144" s="1596"/>
      <c r="D144" s="1596"/>
      <c r="E144" s="1597"/>
      <c r="F144" s="1584" t="s">
        <v>203</v>
      </c>
      <c r="G144" s="1585"/>
      <c r="H144" s="1585"/>
      <c r="I144" s="1585"/>
      <c r="J144" s="1585"/>
      <c r="K144" s="1585"/>
      <c r="L144" s="1586"/>
      <c r="M144" s="1595" t="s">
        <v>325</v>
      </c>
      <c r="N144" s="1596"/>
      <c r="O144" s="1596"/>
      <c r="P144" s="1597"/>
    </row>
    <row r="145" spans="1:16" ht="16" thickBot="1">
      <c r="A145" s="1581" t="s">
        <v>202</v>
      </c>
      <c r="B145" s="1582"/>
      <c r="C145" s="1582"/>
      <c r="D145" s="1582"/>
      <c r="E145" s="1583"/>
      <c r="F145" s="147" t="s">
        <v>7</v>
      </c>
      <c r="G145" s="1584" t="s">
        <v>8</v>
      </c>
      <c r="H145" s="1585"/>
      <c r="I145" s="1586"/>
      <c r="J145" s="1584" t="s">
        <v>9</v>
      </c>
      <c r="K145" s="1585"/>
      <c r="L145" s="1586"/>
      <c r="M145" s="1581" t="s">
        <v>205</v>
      </c>
      <c r="N145" s="1582"/>
      <c r="O145" s="1582"/>
      <c r="P145" s="1583"/>
    </row>
    <row r="146" spans="1:16" ht="16" thickBot="1">
      <c r="A146" s="1587" t="s">
        <v>10</v>
      </c>
      <c r="B146" s="1587" t="s">
        <v>11</v>
      </c>
      <c r="C146" s="1590" t="s">
        <v>12</v>
      </c>
      <c r="D146" s="1593" t="s">
        <v>13</v>
      </c>
      <c r="E146" s="1594"/>
      <c r="F146" s="1587" t="s">
        <v>14</v>
      </c>
      <c r="G146" s="1576" t="s">
        <v>116</v>
      </c>
      <c r="H146" s="1578"/>
      <c r="I146" s="1578"/>
      <c r="J146" s="1578"/>
      <c r="K146" s="1578"/>
      <c r="L146" s="1578"/>
      <c r="M146" s="1578"/>
      <c r="N146" s="1578"/>
      <c r="O146" s="1578"/>
      <c r="P146" s="1577"/>
    </row>
    <row r="147" spans="1:16" ht="17.5" customHeight="1" thickBot="1">
      <c r="A147" s="1588"/>
      <c r="B147" s="1588"/>
      <c r="C147" s="1591"/>
      <c r="D147" s="1574" t="s">
        <v>206</v>
      </c>
      <c r="E147" s="1575"/>
      <c r="F147" s="1588"/>
      <c r="G147" s="1576" t="s">
        <v>207</v>
      </c>
      <c r="H147" s="1577"/>
      <c r="I147" s="1576" t="s">
        <v>208</v>
      </c>
      <c r="J147" s="1578"/>
      <c r="K147" s="1577"/>
      <c r="L147" s="1576" t="s">
        <v>209</v>
      </c>
      <c r="M147" s="1578"/>
      <c r="N147" s="1577"/>
      <c r="O147" s="1576" t="s">
        <v>210</v>
      </c>
      <c r="P147" s="1577"/>
    </row>
    <row r="148" spans="1:16" ht="16" thickBot="1">
      <c r="A148" s="1589"/>
      <c r="B148" s="1589"/>
      <c r="C148" s="1592"/>
      <c r="D148" s="1579"/>
      <c r="E148" s="1580"/>
      <c r="F148" s="1589"/>
      <c r="G148" s="148" t="s">
        <v>22</v>
      </c>
      <c r="H148" s="259" t="s">
        <v>21</v>
      </c>
      <c r="I148" s="1576" t="s">
        <v>22</v>
      </c>
      <c r="J148" s="1577"/>
      <c r="K148" s="259" t="s">
        <v>21</v>
      </c>
      <c r="L148" s="1576" t="s">
        <v>22</v>
      </c>
      <c r="M148" s="1577"/>
      <c r="N148" s="259" t="s">
        <v>21</v>
      </c>
      <c r="O148" s="148" t="s">
        <v>22</v>
      </c>
      <c r="P148" s="259" t="s">
        <v>21</v>
      </c>
    </row>
    <row r="149" spans="1:16" ht="16" thickBot="1">
      <c r="A149" s="149" t="s">
        <v>211</v>
      </c>
      <c r="B149" s="150" t="s">
        <v>326</v>
      </c>
      <c r="C149" s="255">
        <v>500</v>
      </c>
      <c r="D149" s="156">
        <v>8</v>
      </c>
      <c r="E149" s="150" t="s">
        <v>148</v>
      </c>
      <c r="F149" s="160">
        <v>4000</v>
      </c>
      <c r="G149" s="156"/>
      <c r="H149" s="255"/>
      <c r="I149" s="1572">
        <v>3</v>
      </c>
      <c r="J149" s="1573"/>
      <c r="K149" s="255">
        <v>1500</v>
      </c>
      <c r="L149" s="1572">
        <v>2</v>
      </c>
      <c r="M149" s="1573"/>
      <c r="N149" s="255">
        <v>1000</v>
      </c>
      <c r="O149" s="156">
        <v>3</v>
      </c>
      <c r="P149" s="255">
        <v>1500</v>
      </c>
    </row>
    <row r="150" spans="1:16" ht="16" thickBot="1">
      <c r="A150" s="149" t="s">
        <v>213</v>
      </c>
      <c r="B150" s="150" t="s">
        <v>327</v>
      </c>
      <c r="C150" s="255">
        <v>200</v>
      </c>
      <c r="D150" s="156">
        <v>10</v>
      </c>
      <c r="E150" s="156" t="s">
        <v>328</v>
      </c>
      <c r="F150" s="160">
        <v>2000</v>
      </c>
      <c r="G150" s="156">
        <v>4</v>
      </c>
      <c r="H150" s="255">
        <v>800</v>
      </c>
      <c r="I150" s="1572"/>
      <c r="J150" s="1573"/>
      <c r="K150" s="255"/>
      <c r="L150" s="1572">
        <v>6</v>
      </c>
      <c r="M150" s="1573"/>
      <c r="N150" s="255">
        <v>1200</v>
      </c>
      <c r="O150" s="156"/>
      <c r="P150" s="255"/>
    </row>
    <row r="151" spans="1:16" ht="15.5" customHeight="1" thickBot="1">
      <c r="A151" s="149" t="s">
        <v>215</v>
      </c>
      <c r="B151" s="150" t="s">
        <v>329</v>
      </c>
      <c r="C151" s="255">
        <v>2000</v>
      </c>
      <c r="D151" s="156">
        <v>3</v>
      </c>
      <c r="E151" s="150" t="s">
        <v>36</v>
      </c>
      <c r="F151" s="160">
        <v>6000</v>
      </c>
      <c r="G151" s="156">
        <v>3</v>
      </c>
      <c r="H151" s="255">
        <v>6000</v>
      </c>
      <c r="I151" s="1572"/>
      <c r="J151" s="1573"/>
      <c r="K151" s="255"/>
      <c r="L151" s="1572"/>
      <c r="M151" s="1573"/>
      <c r="N151" s="255"/>
      <c r="O151" s="156"/>
      <c r="P151" s="255"/>
    </row>
    <row r="152" spans="1:16" ht="16" thickBot="1">
      <c r="A152" s="149" t="s">
        <v>218</v>
      </c>
      <c r="B152" s="150" t="s">
        <v>330</v>
      </c>
      <c r="C152" s="255">
        <v>200</v>
      </c>
      <c r="D152" s="156">
        <v>5</v>
      </c>
      <c r="E152" s="150" t="s">
        <v>331</v>
      </c>
      <c r="F152" s="160">
        <v>1000</v>
      </c>
      <c r="G152" s="156"/>
      <c r="H152" s="255"/>
      <c r="I152" s="1572"/>
      <c r="J152" s="1573"/>
      <c r="K152" s="255"/>
      <c r="L152" s="1572">
        <v>5</v>
      </c>
      <c r="M152" s="1573"/>
      <c r="N152" s="255">
        <v>1000</v>
      </c>
      <c r="O152" s="156"/>
      <c r="P152" s="255"/>
    </row>
    <row r="153" spans="1:16" ht="16" thickBot="1">
      <c r="A153" s="149" t="s">
        <v>220</v>
      </c>
      <c r="B153" s="150" t="s">
        <v>332</v>
      </c>
      <c r="C153" s="255">
        <v>600</v>
      </c>
      <c r="D153" s="156">
        <v>7</v>
      </c>
      <c r="E153" s="150" t="s">
        <v>269</v>
      </c>
      <c r="F153" s="160">
        <v>4200</v>
      </c>
      <c r="G153" s="156"/>
      <c r="H153" s="255"/>
      <c r="I153" s="1572">
        <v>2</v>
      </c>
      <c r="J153" s="1573"/>
      <c r="K153" s="255">
        <v>1200</v>
      </c>
      <c r="L153" s="1572"/>
      <c r="M153" s="1573"/>
      <c r="N153" s="255"/>
      <c r="O153" s="156">
        <v>5</v>
      </c>
      <c r="P153" s="255">
        <v>3000</v>
      </c>
    </row>
    <row r="154" spans="1:16" ht="16" thickBot="1">
      <c r="A154" s="149" t="s">
        <v>222</v>
      </c>
      <c r="B154" s="150" t="s">
        <v>333</v>
      </c>
      <c r="C154" s="255">
        <v>100</v>
      </c>
      <c r="D154" s="156">
        <v>10</v>
      </c>
      <c r="E154" s="150" t="s">
        <v>253</v>
      </c>
      <c r="F154" s="160">
        <v>1000</v>
      </c>
      <c r="G154" s="156"/>
      <c r="H154" s="255"/>
      <c r="I154" s="1572">
        <v>5</v>
      </c>
      <c r="J154" s="1573"/>
      <c r="K154" s="255">
        <v>500</v>
      </c>
      <c r="L154" s="1572"/>
      <c r="M154" s="1573"/>
      <c r="N154" s="255"/>
      <c r="O154" s="156">
        <v>5</v>
      </c>
      <c r="P154" s="255">
        <v>500</v>
      </c>
    </row>
    <row r="155" spans="1:16" ht="16" thickBot="1">
      <c r="A155" s="149" t="s">
        <v>224</v>
      </c>
      <c r="B155" s="150" t="s">
        <v>334</v>
      </c>
      <c r="C155" s="255">
        <v>200</v>
      </c>
      <c r="D155" s="156">
        <v>5</v>
      </c>
      <c r="E155" s="150" t="s">
        <v>171</v>
      </c>
      <c r="F155" s="160">
        <v>1000</v>
      </c>
      <c r="G155" s="156"/>
      <c r="H155" s="255"/>
      <c r="I155" s="1572">
        <v>3</v>
      </c>
      <c r="J155" s="1573"/>
      <c r="K155" s="255">
        <v>600</v>
      </c>
      <c r="L155" s="1572"/>
      <c r="M155" s="1573"/>
      <c r="N155" s="255"/>
      <c r="O155" s="156">
        <v>2</v>
      </c>
      <c r="P155" s="255">
        <v>400</v>
      </c>
    </row>
    <row r="156" spans="1:16" ht="16" thickBot="1">
      <c r="A156" s="149" t="s">
        <v>226</v>
      </c>
      <c r="B156" s="150" t="s">
        <v>335</v>
      </c>
      <c r="C156" s="255">
        <v>100</v>
      </c>
      <c r="D156" s="156">
        <v>15</v>
      </c>
      <c r="E156" s="150" t="s">
        <v>144</v>
      </c>
      <c r="F156" s="160">
        <v>1500</v>
      </c>
      <c r="G156" s="156"/>
      <c r="H156" s="255"/>
      <c r="I156" s="1572"/>
      <c r="J156" s="1573"/>
      <c r="K156" s="255"/>
      <c r="L156" s="1572">
        <v>15</v>
      </c>
      <c r="M156" s="1573"/>
      <c r="N156" s="255">
        <v>1500</v>
      </c>
      <c r="O156" s="156"/>
      <c r="P156" s="255"/>
    </row>
    <row r="157" spans="1:16" ht="16" thickBot="1">
      <c r="A157" s="149" t="s">
        <v>228</v>
      </c>
      <c r="B157" s="150" t="s">
        <v>336</v>
      </c>
      <c r="C157" s="255">
        <v>600</v>
      </c>
      <c r="D157" s="151">
        <v>2</v>
      </c>
      <c r="E157" s="150" t="s">
        <v>144</v>
      </c>
      <c r="F157" s="160">
        <v>1200</v>
      </c>
      <c r="G157" s="156"/>
      <c r="H157" s="255"/>
      <c r="I157" s="1572"/>
      <c r="J157" s="1573"/>
      <c r="K157" s="255"/>
      <c r="L157" s="1572">
        <v>2</v>
      </c>
      <c r="M157" s="1573"/>
      <c r="N157" s="255">
        <v>1200</v>
      </c>
      <c r="O157" s="156"/>
      <c r="P157" s="255"/>
    </row>
    <row r="158" spans="1:16" ht="15.5" customHeight="1" thickBot="1">
      <c r="A158" s="149" t="s">
        <v>230</v>
      </c>
      <c r="B158" s="150" t="s">
        <v>337</v>
      </c>
      <c r="C158" s="255">
        <v>50000</v>
      </c>
      <c r="D158" s="156">
        <v>1</v>
      </c>
      <c r="E158" s="150" t="s">
        <v>144</v>
      </c>
      <c r="F158" s="160">
        <v>50000</v>
      </c>
      <c r="G158" s="156">
        <v>1</v>
      </c>
      <c r="H158" s="258">
        <v>50000</v>
      </c>
      <c r="I158" s="1572"/>
      <c r="J158" s="1573"/>
      <c r="K158" s="255"/>
      <c r="L158" s="1572"/>
      <c r="M158" s="1573"/>
      <c r="N158" s="255"/>
      <c r="O158" s="156"/>
      <c r="P158" s="255"/>
    </row>
    <row r="159" spans="1:16" ht="16" thickBot="1">
      <c r="A159" s="149" t="s">
        <v>232</v>
      </c>
      <c r="B159" s="150" t="s">
        <v>338</v>
      </c>
      <c r="C159" s="258">
        <v>15000</v>
      </c>
      <c r="D159" s="156">
        <v>1</v>
      </c>
      <c r="E159" s="156" t="s">
        <v>36</v>
      </c>
      <c r="F159" s="160">
        <v>15000</v>
      </c>
      <c r="G159" s="156">
        <v>1</v>
      </c>
      <c r="H159" s="258">
        <v>15000</v>
      </c>
      <c r="I159" s="1572"/>
      <c r="J159" s="1573"/>
      <c r="K159" s="255"/>
      <c r="L159" s="1572"/>
      <c r="M159" s="1573"/>
      <c r="N159" s="255"/>
      <c r="O159" s="156"/>
      <c r="P159" s="255"/>
    </row>
    <row r="160" spans="1:16" ht="16" thickBot="1">
      <c r="A160" s="149" t="s">
        <v>234</v>
      </c>
      <c r="B160" s="150" t="s">
        <v>339</v>
      </c>
      <c r="C160" s="255">
        <v>10000</v>
      </c>
      <c r="D160" s="156">
        <v>4</v>
      </c>
      <c r="E160" s="156" t="s">
        <v>36</v>
      </c>
      <c r="F160" s="160">
        <v>40000</v>
      </c>
      <c r="G160" s="156"/>
      <c r="H160" s="255"/>
      <c r="I160" s="1572">
        <v>4</v>
      </c>
      <c r="J160" s="1573"/>
      <c r="K160" s="255">
        <v>40000</v>
      </c>
      <c r="L160" s="1572"/>
      <c r="M160" s="1573"/>
      <c r="N160" s="255"/>
      <c r="O160" s="156"/>
      <c r="P160" s="255"/>
    </row>
    <row r="161" spans="1:16" ht="16" thickBot="1">
      <c r="A161" s="149" t="s">
        <v>236</v>
      </c>
      <c r="B161" s="150" t="s">
        <v>340</v>
      </c>
      <c r="C161" s="258">
        <v>5000</v>
      </c>
      <c r="D161" s="156">
        <v>1</v>
      </c>
      <c r="E161" s="156" t="s">
        <v>36</v>
      </c>
      <c r="F161" s="160">
        <v>5000</v>
      </c>
      <c r="G161" s="156">
        <v>1</v>
      </c>
      <c r="H161" s="258">
        <v>5000</v>
      </c>
      <c r="I161" s="1572"/>
      <c r="J161" s="1573"/>
      <c r="K161" s="255"/>
      <c r="L161" s="1572"/>
      <c r="M161" s="1573"/>
      <c r="N161" s="255"/>
      <c r="O161" s="156"/>
      <c r="P161" s="255"/>
    </row>
    <row r="162" spans="1:16" ht="16" thickBot="1">
      <c r="A162" s="149" t="s">
        <v>238</v>
      </c>
      <c r="B162" s="150" t="s">
        <v>341</v>
      </c>
      <c r="C162" s="258">
        <v>30000</v>
      </c>
      <c r="D162" s="156">
        <v>1</v>
      </c>
      <c r="E162" s="156" t="s">
        <v>36</v>
      </c>
      <c r="F162" s="160">
        <v>30000</v>
      </c>
      <c r="G162" s="156">
        <v>1</v>
      </c>
      <c r="H162" s="258">
        <v>30000</v>
      </c>
      <c r="I162" s="1572"/>
      <c r="J162" s="1573"/>
      <c r="K162" s="255"/>
      <c r="L162" s="1572"/>
      <c r="M162" s="1573"/>
      <c r="N162" s="255"/>
      <c r="O162" s="156"/>
      <c r="P162" s="255"/>
    </row>
    <row r="163" spans="1:16" ht="16.5" customHeight="1" thickBot="1">
      <c r="A163" s="149" t="s">
        <v>241</v>
      </c>
      <c r="B163" s="150" t="s">
        <v>342</v>
      </c>
      <c r="C163" s="255"/>
      <c r="D163" s="156"/>
      <c r="E163" s="156"/>
      <c r="F163" s="160">
        <v>40000</v>
      </c>
      <c r="G163" s="156"/>
      <c r="H163" s="255"/>
      <c r="I163" s="1572"/>
      <c r="J163" s="1573"/>
      <c r="K163" s="255"/>
      <c r="L163" s="1572"/>
      <c r="M163" s="1573"/>
      <c r="N163" s="255"/>
      <c r="O163" s="156"/>
      <c r="P163" s="255"/>
    </row>
    <row r="164" spans="1:16" ht="16" thickBot="1">
      <c r="A164" s="149" t="s">
        <v>243</v>
      </c>
      <c r="B164" s="150" t="s">
        <v>343</v>
      </c>
      <c r="C164" s="255">
        <v>150</v>
      </c>
      <c r="D164" s="156">
        <v>3</v>
      </c>
      <c r="E164" s="156" t="s">
        <v>144</v>
      </c>
      <c r="F164" s="150">
        <v>450</v>
      </c>
      <c r="G164" s="156">
        <v>1</v>
      </c>
      <c r="H164" s="255">
        <v>150</v>
      </c>
      <c r="I164" s="1572">
        <v>2</v>
      </c>
      <c r="J164" s="1573"/>
      <c r="K164" s="255">
        <v>300</v>
      </c>
      <c r="L164" s="1572"/>
      <c r="M164" s="1573"/>
      <c r="N164" s="255"/>
      <c r="O164" s="156"/>
      <c r="P164" s="255"/>
    </row>
    <row r="165" spans="1:16" ht="16" thickBot="1">
      <c r="A165" s="149" t="s">
        <v>245</v>
      </c>
      <c r="B165" s="150" t="s">
        <v>344</v>
      </c>
      <c r="C165" s="255">
        <v>200</v>
      </c>
      <c r="D165" s="156">
        <v>2</v>
      </c>
      <c r="E165" s="156" t="s">
        <v>144</v>
      </c>
      <c r="F165" s="150">
        <v>400</v>
      </c>
      <c r="G165" s="156"/>
      <c r="H165" s="255"/>
      <c r="I165" s="1572">
        <v>2</v>
      </c>
      <c r="J165" s="1573"/>
      <c r="K165" s="255">
        <v>400</v>
      </c>
      <c r="L165" s="1572"/>
      <c r="M165" s="1573"/>
      <c r="N165" s="255"/>
      <c r="O165" s="156"/>
      <c r="P165" s="255"/>
    </row>
    <row r="166" spans="1:16" ht="16" thickBot="1">
      <c r="A166" s="149" t="s">
        <v>247</v>
      </c>
      <c r="B166" s="150" t="s">
        <v>345</v>
      </c>
      <c r="C166" s="255">
        <v>150</v>
      </c>
      <c r="D166" s="156">
        <v>3</v>
      </c>
      <c r="E166" s="156" t="s">
        <v>144</v>
      </c>
      <c r="F166" s="150">
        <v>450</v>
      </c>
      <c r="G166" s="156"/>
      <c r="H166" s="255"/>
      <c r="I166" s="1572">
        <v>3</v>
      </c>
      <c r="J166" s="1573"/>
      <c r="K166" s="255">
        <v>450</v>
      </c>
      <c r="L166" s="1572"/>
      <c r="M166" s="1573"/>
      <c r="N166" s="255"/>
      <c r="O166" s="156"/>
      <c r="P166" s="255"/>
    </row>
    <row r="167" spans="1:16" ht="16" thickBot="1">
      <c r="A167" s="149" t="s">
        <v>249</v>
      </c>
      <c r="B167" s="150" t="s">
        <v>346</v>
      </c>
      <c r="C167" s="255">
        <v>100</v>
      </c>
      <c r="D167" s="156">
        <v>2</v>
      </c>
      <c r="E167" s="156" t="s">
        <v>144</v>
      </c>
      <c r="F167" s="150">
        <v>200</v>
      </c>
      <c r="G167" s="156">
        <v>2</v>
      </c>
      <c r="H167" s="255">
        <v>200</v>
      </c>
      <c r="I167" s="1572"/>
      <c r="J167" s="1573"/>
      <c r="K167" s="255"/>
      <c r="L167" s="1572"/>
      <c r="M167" s="1573"/>
      <c r="N167" s="255"/>
      <c r="O167" s="156"/>
      <c r="P167" s="255"/>
    </row>
    <row r="168" spans="1:16" ht="16" thickBot="1">
      <c r="A168" s="149" t="s">
        <v>251</v>
      </c>
      <c r="B168" s="150" t="s">
        <v>347</v>
      </c>
      <c r="C168" s="255">
        <v>100</v>
      </c>
      <c r="D168" s="156">
        <v>6</v>
      </c>
      <c r="E168" s="156" t="s">
        <v>144</v>
      </c>
      <c r="F168" s="150">
        <v>600</v>
      </c>
      <c r="G168" s="156"/>
      <c r="H168" s="255">
        <v>6</v>
      </c>
      <c r="I168" s="1572">
        <v>600</v>
      </c>
      <c r="J168" s="1573"/>
      <c r="K168" s="255"/>
      <c r="L168" s="1572"/>
      <c r="M168" s="1573"/>
      <c r="N168" s="255"/>
      <c r="O168" s="156"/>
      <c r="P168" s="255"/>
    </row>
    <row r="169" spans="1:16" ht="15" thickBot="1">
      <c r="A169" s="155"/>
      <c r="B169" s="156" t="s">
        <v>254</v>
      </c>
      <c r="C169" s="255"/>
      <c r="D169" s="156"/>
      <c r="E169" s="156"/>
      <c r="F169" s="157">
        <v>204000</v>
      </c>
      <c r="G169" s="156"/>
      <c r="H169" s="255"/>
      <c r="I169" s="1572"/>
      <c r="J169" s="1573"/>
      <c r="K169" s="255"/>
      <c r="L169" s="1572"/>
      <c r="M169" s="1573"/>
      <c r="N169" s="255"/>
      <c r="O169" s="156"/>
      <c r="P169" s="255"/>
    </row>
    <row r="170" spans="1:16">
      <c r="A170" s="1563" t="s">
        <v>255</v>
      </c>
      <c r="B170" s="1564"/>
      <c r="C170" s="1564"/>
      <c r="D170" s="1564"/>
      <c r="E170" s="1564"/>
      <c r="F170" s="1564"/>
      <c r="G170" s="1564"/>
      <c r="H170" s="1564"/>
      <c r="I170" s="1564"/>
      <c r="J170" s="1564"/>
      <c r="K170" s="1564"/>
      <c r="L170" s="1564"/>
      <c r="M170" s="1564"/>
      <c r="N170" s="1564"/>
      <c r="O170" s="1564"/>
      <c r="P170" s="1565"/>
    </row>
    <row r="171" spans="1:16" ht="15.5" customHeight="1">
      <c r="A171" s="1566" t="s">
        <v>655</v>
      </c>
      <c r="B171" s="1567"/>
      <c r="C171" s="1567"/>
      <c r="D171" s="1567"/>
      <c r="E171" s="1567"/>
      <c r="F171" s="1567"/>
      <c r="G171" s="1567"/>
      <c r="H171" s="1567"/>
      <c r="I171" s="1567"/>
      <c r="J171" s="1567"/>
      <c r="K171" s="1567"/>
      <c r="L171" s="1567"/>
      <c r="M171" s="1567"/>
      <c r="N171" s="1567"/>
      <c r="O171" s="1567"/>
      <c r="P171" s="1568"/>
    </row>
    <row r="172" spans="1:16">
      <c r="A172" s="1566" t="s">
        <v>256</v>
      </c>
      <c r="B172" s="1567"/>
      <c r="C172" s="1567"/>
      <c r="D172" s="1567"/>
      <c r="E172" s="1567"/>
      <c r="F172" s="1567"/>
      <c r="G172" s="1567"/>
      <c r="H172" s="1567"/>
      <c r="I172" s="1567"/>
      <c r="J172" s="1567"/>
      <c r="K172" s="1567"/>
      <c r="L172" s="1567"/>
      <c r="M172" s="1567"/>
      <c r="N172" s="1567"/>
      <c r="O172" s="1567"/>
      <c r="P172" s="1568"/>
    </row>
    <row r="173" spans="1:16" ht="15" thickBot="1">
      <c r="A173" s="1569"/>
      <c r="B173" s="1570"/>
      <c r="C173" s="1570"/>
      <c r="D173" s="1570"/>
      <c r="E173" s="1570"/>
      <c r="F173" s="1570"/>
      <c r="G173" s="1570"/>
      <c r="H173" s="1570"/>
      <c r="I173" s="1570"/>
      <c r="J173" s="1570"/>
      <c r="K173" s="1570"/>
      <c r="L173" s="1570"/>
      <c r="M173" s="1570"/>
      <c r="N173" s="1570"/>
      <c r="O173" s="1570"/>
      <c r="P173" s="1571"/>
    </row>
    <row r="174" spans="1:16">
      <c r="A174" s="159"/>
      <c r="B174" s="159"/>
      <c r="C174" s="256"/>
      <c r="D174" s="159"/>
      <c r="E174" s="159"/>
      <c r="F174" s="159"/>
      <c r="G174" s="159"/>
      <c r="H174" s="256"/>
      <c r="I174" s="159"/>
      <c r="J174" s="159"/>
      <c r="K174" s="256"/>
      <c r="L174" s="159"/>
      <c r="M174" s="159"/>
      <c r="N174" s="256"/>
      <c r="O174" s="159"/>
      <c r="P174" s="256"/>
    </row>
    <row r="175" spans="1:16">
      <c r="A175" s="146" t="s">
        <v>257</v>
      </c>
    </row>
    <row r="176" spans="1:16">
      <c r="A176" s="1546" t="s">
        <v>0</v>
      </c>
      <c r="B176" s="1546"/>
      <c r="C176" s="1546"/>
      <c r="D176" s="1546"/>
      <c r="E176" s="1546"/>
      <c r="F176" s="1546"/>
      <c r="G176" s="1546"/>
      <c r="H176" s="1546"/>
      <c r="I176" s="1546"/>
      <c r="J176" s="1546"/>
      <c r="K176" s="1546"/>
      <c r="L176" s="1546"/>
      <c r="M176" s="1546"/>
      <c r="N176" s="1546"/>
    </row>
    <row r="177" spans="1:16">
      <c r="A177" s="1546" t="s">
        <v>1</v>
      </c>
      <c r="B177" s="1546"/>
      <c r="C177" s="1546"/>
      <c r="D177" s="1546"/>
      <c r="E177" s="1546"/>
      <c r="F177" s="1546"/>
      <c r="G177" s="1546"/>
      <c r="H177" s="1546"/>
      <c r="I177" s="1546"/>
      <c r="J177" s="1546"/>
      <c r="K177" s="1546"/>
      <c r="L177" s="1546"/>
      <c r="M177" s="1546"/>
      <c r="N177" s="1546"/>
    </row>
    <row r="178" spans="1:16" ht="15" thickBot="1">
      <c r="A178" s="146" t="s">
        <v>200</v>
      </c>
    </row>
    <row r="179" spans="1:16" ht="16" thickBot="1">
      <c r="A179" s="1595" t="s">
        <v>201</v>
      </c>
      <c r="B179" s="1596"/>
      <c r="C179" s="1596"/>
      <c r="D179" s="1596"/>
      <c r="E179" s="1597"/>
      <c r="F179" s="1584" t="s">
        <v>203</v>
      </c>
      <c r="G179" s="1585"/>
      <c r="H179" s="1585"/>
      <c r="I179" s="1585"/>
      <c r="J179" s="1585"/>
      <c r="K179" s="1585"/>
      <c r="L179" s="1586"/>
      <c r="M179" s="1595" t="s">
        <v>348</v>
      </c>
      <c r="N179" s="1596"/>
      <c r="O179" s="1596"/>
      <c r="P179" s="1597"/>
    </row>
    <row r="180" spans="1:16" ht="16" thickBot="1">
      <c r="A180" s="1581" t="s">
        <v>202</v>
      </c>
      <c r="B180" s="1582"/>
      <c r="C180" s="1582"/>
      <c r="D180" s="1582"/>
      <c r="E180" s="1583"/>
      <c r="F180" s="147" t="s">
        <v>7</v>
      </c>
      <c r="G180" s="1584" t="s">
        <v>8</v>
      </c>
      <c r="H180" s="1585"/>
      <c r="I180" s="1586"/>
      <c r="J180" s="1584" t="s">
        <v>9</v>
      </c>
      <c r="K180" s="1585"/>
      <c r="L180" s="1586"/>
      <c r="M180" s="1581" t="s">
        <v>205</v>
      </c>
      <c r="N180" s="1582"/>
      <c r="O180" s="1582"/>
      <c r="P180" s="1583"/>
    </row>
    <row r="181" spans="1:16" ht="16" thickBot="1">
      <c r="A181" s="1587" t="s">
        <v>10</v>
      </c>
      <c r="B181" s="1587" t="s">
        <v>11</v>
      </c>
      <c r="C181" s="1590" t="s">
        <v>12</v>
      </c>
      <c r="D181" s="1593" t="s">
        <v>13</v>
      </c>
      <c r="E181" s="1594"/>
      <c r="F181" s="1587" t="s">
        <v>14</v>
      </c>
      <c r="G181" s="1576" t="s">
        <v>116</v>
      </c>
      <c r="H181" s="1578"/>
      <c r="I181" s="1578"/>
      <c r="J181" s="1578"/>
      <c r="K181" s="1578"/>
      <c r="L181" s="1578"/>
      <c r="M181" s="1578"/>
      <c r="N181" s="1578"/>
      <c r="O181" s="1578"/>
      <c r="P181" s="1577"/>
    </row>
    <row r="182" spans="1:16" ht="17.5" customHeight="1" thickBot="1">
      <c r="A182" s="1588"/>
      <c r="B182" s="1588"/>
      <c r="C182" s="1591"/>
      <c r="D182" s="1574" t="s">
        <v>206</v>
      </c>
      <c r="E182" s="1575"/>
      <c r="F182" s="1588"/>
      <c r="G182" s="1576" t="s">
        <v>207</v>
      </c>
      <c r="H182" s="1577"/>
      <c r="I182" s="1576" t="s">
        <v>208</v>
      </c>
      <c r="J182" s="1578"/>
      <c r="K182" s="1577"/>
      <c r="L182" s="1576" t="s">
        <v>209</v>
      </c>
      <c r="M182" s="1578"/>
      <c r="N182" s="1577"/>
      <c r="O182" s="1576" t="s">
        <v>210</v>
      </c>
      <c r="P182" s="1577"/>
    </row>
    <row r="183" spans="1:16" ht="16" thickBot="1">
      <c r="A183" s="1589"/>
      <c r="B183" s="1589"/>
      <c r="C183" s="1592"/>
      <c r="D183" s="1579"/>
      <c r="E183" s="1580"/>
      <c r="F183" s="1589"/>
      <c r="G183" s="148" t="s">
        <v>22</v>
      </c>
      <c r="H183" s="259" t="s">
        <v>21</v>
      </c>
      <c r="I183" s="1576" t="s">
        <v>22</v>
      </c>
      <c r="J183" s="1577"/>
      <c r="K183" s="259" t="s">
        <v>21</v>
      </c>
      <c r="L183" s="1576" t="s">
        <v>22</v>
      </c>
      <c r="M183" s="1577"/>
      <c r="N183" s="259" t="s">
        <v>21</v>
      </c>
      <c r="O183" s="148" t="s">
        <v>22</v>
      </c>
      <c r="P183" s="259" t="s">
        <v>21</v>
      </c>
    </row>
    <row r="184" spans="1:16" ht="16" thickBot="1">
      <c r="A184" s="149" t="s">
        <v>211</v>
      </c>
      <c r="B184" s="150" t="s">
        <v>349</v>
      </c>
      <c r="C184" s="255">
        <v>200</v>
      </c>
      <c r="D184" s="156">
        <v>6</v>
      </c>
      <c r="E184" s="150" t="s">
        <v>144</v>
      </c>
      <c r="F184" s="160">
        <v>1200</v>
      </c>
      <c r="G184" s="156"/>
      <c r="H184" s="255"/>
      <c r="I184" s="1572">
        <v>6</v>
      </c>
      <c r="J184" s="1573"/>
      <c r="K184" s="255">
        <v>1200</v>
      </c>
      <c r="L184" s="1572"/>
      <c r="M184" s="1573"/>
      <c r="N184" s="255"/>
      <c r="O184" s="156"/>
      <c r="P184" s="255"/>
    </row>
    <row r="185" spans="1:16" ht="16" thickBot="1">
      <c r="A185" s="149" t="s">
        <v>213</v>
      </c>
      <c r="B185" s="150" t="s">
        <v>350</v>
      </c>
      <c r="C185" s="255">
        <v>1000</v>
      </c>
      <c r="D185" s="156">
        <v>8</v>
      </c>
      <c r="E185" s="150" t="s">
        <v>206</v>
      </c>
      <c r="F185" s="160">
        <v>8000</v>
      </c>
      <c r="G185" s="156">
        <v>4</v>
      </c>
      <c r="H185" s="255">
        <v>4000</v>
      </c>
      <c r="I185" s="1572">
        <v>4</v>
      </c>
      <c r="J185" s="1573"/>
      <c r="K185" s="255">
        <v>4000</v>
      </c>
      <c r="L185" s="1572"/>
      <c r="M185" s="1573"/>
      <c r="N185" s="255"/>
      <c r="O185" s="156"/>
      <c r="P185" s="255"/>
    </row>
    <row r="186" spans="1:16" ht="16" thickBot="1">
      <c r="A186" s="149" t="s">
        <v>215</v>
      </c>
      <c r="B186" s="150" t="s">
        <v>351</v>
      </c>
      <c r="C186" s="255">
        <v>100</v>
      </c>
      <c r="D186" s="156">
        <v>2</v>
      </c>
      <c r="E186" s="150" t="s">
        <v>144</v>
      </c>
      <c r="F186" s="150">
        <v>200</v>
      </c>
      <c r="G186" s="156">
        <v>2</v>
      </c>
      <c r="H186" s="255">
        <v>200</v>
      </c>
      <c r="I186" s="1572"/>
      <c r="J186" s="1573"/>
      <c r="K186" s="255"/>
      <c r="L186" s="1572"/>
      <c r="M186" s="1573"/>
      <c r="N186" s="255"/>
      <c r="O186" s="156"/>
      <c r="P186" s="255"/>
    </row>
    <row r="187" spans="1:16" ht="16" thickBot="1">
      <c r="A187" s="149" t="s">
        <v>218</v>
      </c>
      <c r="B187" s="150" t="s">
        <v>352</v>
      </c>
      <c r="C187" s="255">
        <v>200</v>
      </c>
      <c r="D187" s="156">
        <v>1</v>
      </c>
      <c r="E187" s="150" t="s">
        <v>61</v>
      </c>
      <c r="F187" s="150">
        <v>200</v>
      </c>
      <c r="G187" s="156">
        <v>1</v>
      </c>
      <c r="H187" s="255">
        <v>200</v>
      </c>
      <c r="I187" s="1572"/>
      <c r="J187" s="1573"/>
      <c r="K187" s="255"/>
      <c r="L187" s="1572"/>
      <c r="M187" s="1573"/>
      <c r="N187" s="255"/>
      <c r="O187" s="156"/>
      <c r="P187" s="255"/>
    </row>
    <row r="188" spans="1:16" ht="16" thickBot="1">
      <c r="A188" s="149" t="s">
        <v>220</v>
      </c>
      <c r="B188" s="150" t="s">
        <v>353</v>
      </c>
      <c r="C188" s="258">
        <v>120</v>
      </c>
      <c r="D188" s="156">
        <v>1</v>
      </c>
      <c r="E188" s="150" t="s">
        <v>354</v>
      </c>
      <c r="F188" s="150">
        <v>120</v>
      </c>
      <c r="G188" s="156">
        <v>1</v>
      </c>
      <c r="H188" s="255">
        <v>120</v>
      </c>
      <c r="I188" s="1572"/>
      <c r="J188" s="1573"/>
      <c r="K188" s="255"/>
      <c r="L188" s="1572"/>
      <c r="M188" s="1573"/>
      <c r="N188" s="255"/>
      <c r="O188" s="156"/>
      <c r="P188" s="255"/>
    </row>
    <row r="189" spans="1:16" ht="16" thickBot="1">
      <c r="A189" s="149" t="s">
        <v>222</v>
      </c>
      <c r="B189" s="150" t="s">
        <v>355</v>
      </c>
      <c r="C189" s="258">
        <v>150</v>
      </c>
      <c r="D189" s="156">
        <v>1</v>
      </c>
      <c r="E189" s="150" t="s">
        <v>354</v>
      </c>
      <c r="F189" s="150">
        <v>150</v>
      </c>
      <c r="G189" s="156">
        <v>1</v>
      </c>
      <c r="H189" s="255">
        <v>150</v>
      </c>
      <c r="I189" s="1572"/>
      <c r="J189" s="1573"/>
      <c r="K189" s="255"/>
      <c r="L189" s="1572"/>
      <c r="M189" s="1573"/>
      <c r="N189" s="255"/>
      <c r="O189" s="156"/>
      <c r="P189" s="255"/>
    </row>
    <row r="190" spans="1:16" ht="16" thickBot="1">
      <c r="A190" s="149" t="s">
        <v>224</v>
      </c>
      <c r="B190" s="150" t="s">
        <v>356</v>
      </c>
      <c r="C190" s="258">
        <v>150</v>
      </c>
      <c r="D190" s="156">
        <v>1</v>
      </c>
      <c r="E190" s="150" t="s">
        <v>354</v>
      </c>
      <c r="F190" s="150">
        <v>150</v>
      </c>
      <c r="G190" s="156">
        <v>1</v>
      </c>
      <c r="H190" s="255">
        <v>150</v>
      </c>
      <c r="I190" s="1572"/>
      <c r="J190" s="1573"/>
      <c r="K190" s="255"/>
      <c r="L190" s="1572"/>
      <c r="M190" s="1573"/>
      <c r="N190" s="255"/>
      <c r="O190" s="156"/>
      <c r="P190" s="255"/>
    </row>
    <row r="191" spans="1:16" ht="16" thickBot="1">
      <c r="A191" s="149" t="s">
        <v>226</v>
      </c>
      <c r="B191" s="150" t="s">
        <v>357</v>
      </c>
      <c r="C191" s="258">
        <v>150</v>
      </c>
      <c r="D191" s="156">
        <v>1</v>
      </c>
      <c r="E191" s="150" t="s">
        <v>354</v>
      </c>
      <c r="F191" s="150">
        <v>150</v>
      </c>
      <c r="G191" s="156">
        <v>1</v>
      </c>
      <c r="H191" s="255">
        <v>150</v>
      </c>
      <c r="I191" s="1572"/>
      <c r="J191" s="1573"/>
      <c r="K191" s="255"/>
      <c r="L191" s="1572"/>
      <c r="M191" s="1573"/>
      <c r="N191" s="255"/>
      <c r="O191" s="156"/>
      <c r="P191" s="255"/>
    </row>
    <row r="192" spans="1:16" ht="15.5" customHeight="1" thickBot="1">
      <c r="A192" s="149" t="s">
        <v>228</v>
      </c>
      <c r="B192" s="150" t="s">
        <v>358</v>
      </c>
      <c r="C192" s="255">
        <v>800</v>
      </c>
      <c r="D192" s="151">
        <v>2</v>
      </c>
      <c r="E192" s="150" t="s">
        <v>144</v>
      </c>
      <c r="F192" s="160">
        <v>1600</v>
      </c>
      <c r="G192" s="156">
        <v>2</v>
      </c>
      <c r="H192" s="255">
        <v>1600</v>
      </c>
      <c r="I192" s="1572"/>
      <c r="J192" s="1573"/>
      <c r="K192" s="255"/>
      <c r="L192" s="1572"/>
      <c r="M192" s="1573"/>
      <c r="N192" s="255"/>
      <c r="O192" s="156"/>
      <c r="P192" s="255"/>
    </row>
    <row r="193" spans="1:16" ht="16.5" customHeight="1" thickBot="1">
      <c r="A193" s="149" t="s">
        <v>230</v>
      </c>
      <c r="B193" s="150" t="s">
        <v>359</v>
      </c>
      <c r="C193" s="258">
        <v>40000</v>
      </c>
      <c r="D193" s="156">
        <v>1</v>
      </c>
      <c r="E193" s="150" t="s">
        <v>206</v>
      </c>
      <c r="F193" s="160">
        <v>40000</v>
      </c>
      <c r="G193" s="156">
        <v>1</v>
      </c>
      <c r="H193" s="255">
        <v>40000</v>
      </c>
      <c r="I193" s="1572"/>
      <c r="J193" s="1573"/>
      <c r="K193" s="255"/>
      <c r="L193" s="1572"/>
      <c r="M193" s="1573"/>
      <c r="N193" s="255"/>
      <c r="O193" s="156"/>
      <c r="P193" s="255"/>
    </row>
    <row r="194" spans="1:16" ht="16" customHeight="1" thickBot="1">
      <c r="A194" s="149" t="s">
        <v>232</v>
      </c>
      <c r="B194" s="150" t="s">
        <v>360</v>
      </c>
      <c r="C194" s="258">
        <v>40000</v>
      </c>
      <c r="D194" s="156">
        <v>1</v>
      </c>
      <c r="E194" s="150" t="s">
        <v>206</v>
      </c>
      <c r="F194" s="160">
        <v>40000</v>
      </c>
      <c r="G194" s="156"/>
      <c r="H194" s="255"/>
      <c r="I194" s="1572">
        <v>1</v>
      </c>
      <c r="J194" s="1573"/>
      <c r="K194" s="258">
        <v>40000</v>
      </c>
      <c r="L194" s="1572"/>
      <c r="M194" s="1573"/>
      <c r="N194" s="255"/>
      <c r="O194" s="156"/>
      <c r="P194" s="255"/>
    </row>
    <row r="195" spans="1:16" ht="16" thickBot="1">
      <c r="A195" s="149" t="s">
        <v>234</v>
      </c>
      <c r="B195" s="150" t="s">
        <v>361</v>
      </c>
      <c r="C195" s="258">
        <v>7000</v>
      </c>
      <c r="D195" s="156">
        <v>1</v>
      </c>
      <c r="E195" s="150" t="s">
        <v>206</v>
      </c>
      <c r="F195" s="160">
        <v>7000</v>
      </c>
      <c r="G195" s="156"/>
      <c r="H195" s="255"/>
      <c r="I195" s="1572"/>
      <c r="J195" s="1573"/>
      <c r="K195" s="255"/>
      <c r="L195" s="1572">
        <v>1</v>
      </c>
      <c r="M195" s="1573"/>
      <c r="N195" s="258">
        <v>7000</v>
      </c>
      <c r="O195" s="156"/>
      <c r="P195" s="255"/>
    </row>
    <row r="196" spans="1:16" ht="16" thickBot="1">
      <c r="A196" s="149" t="s">
        <v>236</v>
      </c>
      <c r="B196" s="150" t="s">
        <v>362</v>
      </c>
      <c r="C196" s="258">
        <v>10000</v>
      </c>
      <c r="D196" s="156">
        <v>1</v>
      </c>
      <c r="E196" s="150" t="s">
        <v>206</v>
      </c>
      <c r="F196" s="160">
        <v>10000</v>
      </c>
      <c r="G196" s="156">
        <v>1</v>
      </c>
      <c r="H196" s="258">
        <v>10000</v>
      </c>
      <c r="I196" s="1572"/>
      <c r="J196" s="1573"/>
      <c r="K196" s="255"/>
      <c r="L196" s="1572"/>
      <c r="M196" s="1573"/>
      <c r="N196" s="255"/>
      <c r="O196" s="156"/>
      <c r="P196" s="255"/>
    </row>
    <row r="197" spans="1:16" ht="16.5" customHeight="1" thickBot="1">
      <c r="A197" s="149" t="s">
        <v>238</v>
      </c>
      <c r="B197" s="150" t="s">
        <v>363</v>
      </c>
      <c r="C197" s="258">
        <v>5000</v>
      </c>
      <c r="D197" s="156">
        <v>2</v>
      </c>
      <c r="E197" s="150" t="s">
        <v>206</v>
      </c>
      <c r="F197" s="160">
        <v>10000</v>
      </c>
      <c r="G197" s="156"/>
      <c r="H197" s="255"/>
      <c r="I197" s="1572"/>
      <c r="J197" s="1573"/>
      <c r="K197" s="255"/>
      <c r="L197" s="1572">
        <v>2</v>
      </c>
      <c r="M197" s="1573"/>
      <c r="N197" s="258">
        <v>10000</v>
      </c>
      <c r="O197" s="156"/>
      <c r="P197" s="255"/>
    </row>
    <row r="198" spans="1:16" ht="15.5" customHeight="1" thickBot="1">
      <c r="A198" s="149" t="s">
        <v>241</v>
      </c>
      <c r="B198" s="150" t="s">
        <v>364</v>
      </c>
      <c r="C198" s="255">
        <v>2500</v>
      </c>
      <c r="D198" s="156">
        <v>2</v>
      </c>
      <c r="E198" s="150" t="s">
        <v>206</v>
      </c>
      <c r="F198" s="160">
        <v>5000</v>
      </c>
      <c r="G198" s="156">
        <v>2</v>
      </c>
      <c r="H198" s="258">
        <v>5000</v>
      </c>
      <c r="I198" s="1572"/>
      <c r="J198" s="1573"/>
      <c r="K198" s="255"/>
      <c r="L198" s="1572"/>
      <c r="M198" s="1573"/>
      <c r="N198" s="255"/>
      <c r="O198" s="156"/>
      <c r="P198" s="255"/>
    </row>
    <row r="199" spans="1:16" ht="16" thickBot="1">
      <c r="A199" s="149" t="s">
        <v>243</v>
      </c>
      <c r="B199" s="150" t="s">
        <v>365</v>
      </c>
      <c r="C199" s="258">
        <v>12000</v>
      </c>
      <c r="D199" s="156">
        <v>1</v>
      </c>
      <c r="E199" s="150" t="s">
        <v>206</v>
      </c>
      <c r="F199" s="160">
        <v>12000</v>
      </c>
      <c r="G199" s="156"/>
      <c r="H199" s="255"/>
      <c r="I199" s="1572"/>
      <c r="J199" s="1573"/>
      <c r="K199" s="255"/>
      <c r="L199" s="1572">
        <v>1</v>
      </c>
      <c r="M199" s="1573"/>
      <c r="N199" s="255"/>
      <c r="O199" s="156"/>
      <c r="P199" s="255"/>
    </row>
    <row r="200" spans="1:16" ht="16" thickBot="1">
      <c r="A200" s="149" t="s">
        <v>245</v>
      </c>
      <c r="B200" s="150" t="s">
        <v>366</v>
      </c>
      <c r="C200" s="255">
        <v>12000</v>
      </c>
      <c r="D200" s="156">
        <v>5</v>
      </c>
      <c r="E200" s="150" t="s">
        <v>206</v>
      </c>
      <c r="F200" s="160">
        <v>60000</v>
      </c>
      <c r="G200" s="156"/>
      <c r="H200" s="255"/>
      <c r="I200" s="1572">
        <v>5</v>
      </c>
      <c r="J200" s="1573"/>
      <c r="K200" s="258">
        <v>60000</v>
      </c>
      <c r="L200" s="1572"/>
      <c r="M200" s="1573"/>
      <c r="N200" s="255"/>
      <c r="O200" s="156"/>
      <c r="P200" s="255"/>
    </row>
    <row r="201" spans="1:16" ht="16" thickBot="1">
      <c r="A201" s="149" t="s">
        <v>247</v>
      </c>
      <c r="B201" s="150" t="s">
        <v>367</v>
      </c>
      <c r="C201" s="258">
        <v>3000</v>
      </c>
      <c r="D201" s="156">
        <v>1</v>
      </c>
      <c r="E201" s="150" t="s">
        <v>206</v>
      </c>
      <c r="F201" s="160">
        <v>3000</v>
      </c>
      <c r="G201" s="156"/>
      <c r="H201" s="255"/>
      <c r="I201" s="1572">
        <v>1</v>
      </c>
      <c r="J201" s="1573"/>
      <c r="K201" s="258">
        <v>3000</v>
      </c>
      <c r="L201" s="1572"/>
      <c r="M201" s="1573"/>
      <c r="N201" s="255"/>
      <c r="O201" s="156"/>
      <c r="P201" s="255"/>
    </row>
    <row r="202" spans="1:16" ht="16" thickBot="1">
      <c r="A202" s="149" t="s">
        <v>249</v>
      </c>
      <c r="B202" s="150" t="s">
        <v>368</v>
      </c>
      <c r="C202" s="258">
        <v>5000</v>
      </c>
      <c r="D202" s="156">
        <v>1</v>
      </c>
      <c r="E202" s="150" t="s">
        <v>206</v>
      </c>
      <c r="F202" s="160">
        <v>5000</v>
      </c>
      <c r="G202" s="156"/>
      <c r="H202" s="255"/>
      <c r="I202" s="1572">
        <v>1</v>
      </c>
      <c r="J202" s="1573"/>
      <c r="K202" s="258">
        <v>5000</v>
      </c>
      <c r="L202" s="1572"/>
      <c r="M202" s="1573"/>
      <c r="N202" s="255"/>
      <c r="O202" s="156"/>
      <c r="P202" s="255"/>
    </row>
    <row r="203" spans="1:16" ht="16" thickBot="1">
      <c r="A203" s="149" t="s">
        <v>251</v>
      </c>
      <c r="B203" s="150" t="s">
        <v>369</v>
      </c>
      <c r="C203" s="258">
        <v>5000</v>
      </c>
      <c r="D203" s="156">
        <v>1</v>
      </c>
      <c r="E203" s="150" t="s">
        <v>206</v>
      </c>
      <c r="F203" s="160">
        <v>5000</v>
      </c>
      <c r="G203" s="156"/>
      <c r="H203" s="255"/>
      <c r="I203" s="1572">
        <v>1</v>
      </c>
      <c r="J203" s="1573"/>
      <c r="K203" s="258">
        <v>5000</v>
      </c>
      <c r="L203" s="1572"/>
      <c r="M203" s="1573"/>
      <c r="N203" s="255"/>
      <c r="O203" s="156"/>
      <c r="P203" s="255"/>
    </row>
    <row r="204" spans="1:16" ht="15" thickBot="1">
      <c r="A204" s="155"/>
      <c r="B204" s="156" t="s">
        <v>254</v>
      </c>
      <c r="C204" s="255"/>
      <c r="D204" s="156"/>
      <c r="E204" s="156"/>
      <c r="F204" s="157">
        <v>208770</v>
      </c>
      <c r="G204" s="156"/>
      <c r="H204" s="255"/>
      <c r="I204" s="1572"/>
      <c r="J204" s="1573"/>
      <c r="K204" s="255"/>
      <c r="L204" s="1572"/>
      <c r="M204" s="1573"/>
      <c r="N204" s="255"/>
      <c r="O204" s="156"/>
      <c r="P204" s="255"/>
    </row>
    <row r="205" spans="1:16">
      <c r="A205" s="1563" t="s">
        <v>255</v>
      </c>
      <c r="B205" s="1564"/>
      <c r="C205" s="1564"/>
      <c r="D205" s="1564"/>
      <c r="E205" s="1564"/>
      <c r="F205" s="1564"/>
      <c r="G205" s="1564"/>
      <c r="H205" s="1564"/>
      <c r="I205" s="1564"/>
      <c r="J205" s="1564"/>
      <c r="K205" s="1564"/>
      <c r="L205" s="1564"/>
      <c r="M205" s="1564"/>
      <c r="N205" s="1564"/>
      <c r="O205" s="1564"/>
      <c r="P205" s="1565"/>
    </row>
    <row r="206" spans="1:16" ht="15.5" customHeight="1">
      <c r="A206" s="1566" t="s">
        <v>655</v>
      </c>
      <c r="B206" s="1567"/>
      <c r="C206" s="1567"/>
      <c r="D206" s="1567"/>
      <c r="E206" s="1567"/>
      <c r="F206" s="1567"/>
      <c r="G206" s="1567"/>
      <c r="H206" s="1567"/>
      <c r="I206" s="1567"/>
      <c r="J206" s="1567"/>
      <c r="K206" s="1567"/>
      <c r="L206" s="1567"/>
      <c r="M206" s="1567"/>
      <c r="N206" s="1567"/>
      <c r="O206" s="1567"/>
      <c r="P206" s="1568"/>
    </row>
    <row r="207" spans="1:16">
      <c r="A207" s="1566" t="s">
        <v>256</v>
      </c>
      <c r="B207" s="1567"/>
      <c r="C207" s="1567"/>
      <c r="D207" s="1567"/>
      <c r="E207" s="1567"/>
      <c r="F207" s="1567"/>
      <c r="G207" s="1567"/>
      <c r="H207" s="1567"/>
      <c r="I207" s="1567"/>
      <c r="J207" s="1567"/>
      <c r="K207" s="1567"/>
      <c r="L207" s="1567"/>
      <c r="M207" s="1567"/>
      <c r="N207" s="1567"/>
      <c r="O207" s="1567"/>
      <c r="P207" s="1568"/>
    </row>
    <row r="208" spans="1:16" ht="15" thickBot="1">
      <c r="A208" s="1569"/>
      <c r="B208" s="1570"/>
      <c r="C208" s="1570"/>
      <c r="D208" s="1570"/>
      <c r="E208" s="1570"/>
      <c r="F208" s="1570"/>
      <c r="G208" s="1570"/>
      <c r="H208" s="1570"/>
      <c r="I208" s="1570"/>
      <c r="J208" s="1570"/>
      <c r="K208" s="1570"/>
      <c r="L208" s="1570"/>
      <c r="M208" s="1570"/>
      <c r="N208" s="1570"/>
      <c r="O208" s="1570"/>
      <c r="P208" s="1571"/>
    </row>
    <row r="209" spans="1:16">
      <c r="A209" s="159"/>
      <c r="B209" s="159"/>
      <c r="C209" s="256"/>
      <c r="D209" s="159"/>
      <c r="E209" s="159"/>
      <c r="F209" s="159"/>
      <c r="G209" s="159"/>
      <c r="H209" s="256"/>
      <c r="I209" s="159"/>
      <c r="J209" s="159"/>
      <c r="K209" s="256"/>
      <c r="L209" s="159"/>
      <c r="M209" s="159"/>
      <c r="N209" s="256"/>
      <c r="O209" s="159"/>
      <c r="P209" s="256"/>
    </row>
    <row r="210" spans="1:16">
      <c r="A210" s="146" t="s">
        <v>257</v>
      </c>
    </row>
    <row r="211" spans="1:16">
      <c r="A211" s="1546" t="s">
        <v>0</v>
      </c>
      <c r="B211" s="1546"/>
      <c r="C211" s="1546"/>
      <c r="D211" s="1546"/>
      <c r="E211" s="1546"/>
      <c r="F211" s="1546"/>
      <c r="G211" s="1546"/>
      <c r="H211" s="1546"/>
      <c r="I211" s="1546"/>
      <c r="J211" s="1546"/>
      <c r="K211" s="1546"/>
      <c r="L211" s="1546"/>
      <c r="M211" s="1546"/>
      <c r="N211" s="1546"/>
    </row>
    <row r="212" spans="1:16">
      <c r="A212" s="1546" t="s">
        <v>1</v>
      </c>
      <c r="B212" s="1546"/>
      <c r="C212" s="1546"/>
      <c r="D212" s="1546"/>
      <c r="E212" s="1546"/>
      <c r="F212" s="1546"/>
      <c r="G212" s="1546"/>
      <c r="H212" s="1546"/>
      <c r="I212" s="1546"/>
      <c r="J212" s="1546"/>
      <c r="K212" s="1546"/>
      <c r="L212" s="1546"/>
      <c r="M212" s="1546"/>
      <c r="N212" s="1546"/>
    </row>
    <row r="213" spans="1:16" ht="15" thickBot="1">
      <c r="A213" s="146" t="s">
        <v>200</v>
      </c>
    </row>
    <row r="214" spans="1:16" ht="16" thickBot="1">
      <c r="A214" s="1595" t="s">
        <v>201</v>
      </c>
      <c r="B214" s="1596"/>
      <c r="C214" s="1596"/>
      <c r="D214" s="1596"/>
      <c r="E214" s="1597"/>
      <c r="F214" s="1584" t="s">
        <v>203</v>
      </c>
      <c r="G214" s="1585"/>
      <c r="H214" s="1585"/>
      <c r="I214" s="1585"/>
      <c r="J214" s="1585"/>
      <c r="K214" s="1585"/>
      <c r="L214" s="1586"/>
      <c r="M214" s="1595" t="s">
        <v>348</v>
      </c>
      <c r="N214" s="1596"/>
      <c r="O214" s="1596"/>
      <c r="P214" s="1597"/>
    </row>
    <row r="215" spans="1:16" ht="16" thickBot="1">
      <c r="A215" s="1581" t="s">
        <v>202</v>
      </c>
      <c r="B215" s="1582"/>
      <c r="C215" s="1582"/>
      <c r="D215" s="1582"/>
      <c r="E215" s="1583"/>
      <c r="F215" s="147" t="s">
        <v>7</v>
      </c>
      <c r="G215" s="1584" t="s">
        <v>8</v>
      </c>
      <c r="H215" s="1585"/>
      <c r="I215" s="1586"/>
      <c r="J215" s="1584" t="s">
        <v>9</v>
      </c>
      <c r="K215" s="1585"/>
      <c r="L215" s="1586"/>
      <c r="M215" s="1581" t="s">
        <v>205</v>
      </c>
      <c r="N215" s="1582"/>
      <c r="O215" s="1582"/>
      <c r="P215" s="1583"/>
    </row>
    <row r="216" spans="1:16" ht="16" thickBot="1">
      <c r="A216" s="1587" t="s">
        <v>10</v>
      </c>
      <c r="B216" s="1587" t="s">
        <v>11</v>
      </c>
      <c r="C216" s="1590" t="s">
        <v>12</v>
      </c>
      <c r="D216" s="1593" t="s">
        <v>13</v>
      </c>
      <c r="E216" s="1594"/>
      <c r="F216" s="1587" t="s">
        <v>14</v>
      </c>
      <c r="G216" s="1576" t="s">
        <v>116</v>
      </c>
      <c r="H216" s="1578"/>
      <c r="I216" s="1578"/>
      <c r="J216" s="1578"/>
      <c r="K216" s="1578"/>
      <c r="L216" s="1578"/>
      <c r="M216" s="1578"/>
      <c r="N216" s="1578"/>
      <c r="O216" s="1578"/>
      <c r="P216" s="1577"/>
    </row>
    <row r="217" spans="1:16" ht="17.5" customHeight="1" thickBot="1">
      <c r="A217" s="1588"/>
      <c r="B217" s="1588"/>
      <c r="C217" s="1591"/>
      <c r="D217" s="1574" t="s">
        <v>206</v>
      </c>
      <c r="E217" s="1575"/>
      <c r="F217" s="1588"/>
      <c r="G217" s="1576" t="s">
        <v>207</v>
      </c>
      <c r="H217" s="1577"/>
      <c r="I217" s="1576" t="s">
        <v>208</v>
      </c>
      <c r="J217" s="1578"/>
      <c r="K217" s="1577"/>
      <c r="L217" s="1576" t="s">
        <v>209</v>
      </c>
      <c r="M217" s="1578"/>
      <c r="N217" s="1577"/>
      <c r="O217" s="1576" t="s">
        <v>210</v>
      </c>
      <c r="P217" s="1577"/>
    </row>
    <row r="218" spans="1:16" ht="16" thickBot="1">
      <c r="A218" s="1589"/>
      <c r="B218" s="1589"/>
      <c r="C218" s="1592"/>
      <c r="D218" s="1579"/>
      <c r="E218" s="1580"/>
      <c r="F218" s="1589"/>
      <c r="G218" s="148" t="s">
        <v>22</v>
      </c>
      <c r="H218" s="259" t="s">
        <v>21</v>
      </c>
      <c r="I218" s="1576" t="s">
        <v>22</v>
      </c>
      <c r="J218" s="1577"/>
      <c r="K218" s="259" t="s">
        <v>21</v>
      </c>
      <c r="L218" s="1576" t="s">
        <v>22</v>
      </c>
      <c r="M218" s="1577"/>
      <c r="N218" s="259" t="s">
        <v>21</v>
      </c>
      <c r="O218" s="148" t="s">
        <v>22</v>
      </c>
      <c r="P218" s="259" t="s">
        <v>21</v>
      </c>
    </row>
    <row r="219" spans="1:16" ht="16" thickBot="1">
      <c r="A219" s="149" t="s">
        <v>211</v>
      </c>
      <c r="B219" s="150" t="s">
        <v>370</v>
      </c>
      <c r="C219" s="258">
        <v>5000</v>
      </c>
      <c r="D219" s="156">
        <v>1</v>
      </c>
      <c r="E219" s="150" t="s">
        <v>206</v>
      </c>
      <c r="F219" s="160">
        <v>5000</v>
      </c>
      <c r="G219" s="156"/>
      <c r="H219" s="255"/>
      <c r="I219" s="1572">
        <v>1</v>
      </c>
      <c r="J219" s="1573"/>
      <c r="K219" s="160">
        <v>5000</v>
      </c>
      <c r="L219" s="1572"/>
      <c r="M219" s="1573"/>
      <c r="N219" s="255"/>
      <c r="O219" s="156"/>
      <c r="P219" s="255"/>
    </row>
    <row r="220" spans="1:16" ht="16" thickBot="1">
      <c r="A220" s="149" t="s">
        <v>213</v>
      </c>
      <c r="B220" s="150" t="s">
        <v>371</v>
      </c>
      <c r="C220" s="258">
        <v>7000</v>
      </c>
      <c r="D220" s="156">
        <v>1</v>
      </c>
      <c r="E220" s="150" t="s">
        <v>206</v>
      </c>
      <c r="F220" s="160">
        <v>7000</v>
      </c>
      <c r="G220" s="156"/>
      <c r="H220" s="255"/>
      <c r="I220" s="1572">
        <v>1</v>
      </c>
      <c r="J220" s="1573"/>
      <c r="K220" s="160">
        <v>7000</v>
      </c>
      <c r="L220" s="1572"/>
      <c r="M220" s="1573"/>
      <c r="N220" s="255"/>
      <c r="O220" s="156"/>
      <c r="P220" s="255"/>
    </row>
    <row r="221" spans="1:16" ht="16" thickBot="1">
      <c r="A221" s="149" t="s">
        <v>215</v>
      </c>
      <c r="B221" s="150" t="s">
        <v>372</v>
      </c>
      <c r="C221" s="258">
        <v>10000</v>
      </c>
      <c r="D221" s="156">
        <v>1</v>
      </c>
      <c r="E221" s="150" t="s">
        <v>206</v>
      </c>
      <c r="F221" s="160">
        <v>10000</v>
      </c>
      <c r="G221" s="156"/>
      <c r="H221" s="255"/>
      <c r="I221" s="1572">
        <v>1</v>
      </c>
      <c r="J221" s="1573"/>
      <c r="K221" s="160">
        <v>10000</v>
      </c>
      <c r="L221" s="1572"/>
      <c r="M221" s="1573"/>
      <c r="N221" s="255"/>
      <c r="O221" s="156"/>
      <c r="P221" s="255"/>
    </row>
    <row r="222" spans="1:16" ht="16" thickBot="1">
      <c r="A222" s="149" t="s">
        <v>218</v>
      </c>
      <c r="B222" s="150" t="s">
        <v>373</v>
      </c>
      <c r="C222" s="258">
        <v>10000</v>
      </c>
      <c r="D222" s="156">
        <v>1</v>
      </c>
      <c r="E222" s="150" t="s">
        <v>206</v>
      </c>
      <c r="F222" s="160">
        <v>10000</v>
      </c>
      <c r="G222" s="156"/>
      <c r="H222" s="255"/>
      <c r="I222" s="1572">
        <v>1</v>
      </c>
      <c r="J222" s="1573"/>
      <c r="K222" s="160">
        <v>10000</v>
      </c>
      <c r="L222" s="1572"/>
      <c r="M222" s="1573"/>
      <c r="N222" s="255"/>
      <c r="O222" s="156"/>
      <c r="P222" s="255"/>
    </row>
    <row r="223" spans="1:16" ht="26.5" thickBot="1">
      <c r="A223" s="149"/>
      <c r="B223" s="161" t="s">
        <v>374</v>
      </c>
      <c r="C223" s="258"/>
      <c r="D223" s="158"/>
      <c r="E223" s="161"/>
      <c r="F223" s="150"/>
      <c r="G223" s="156"/>
      <c r="H223" s="255"/>
      <c r="I223" s="1572"/>
      <c r="J223" s="1573"/>
      <c r="K223" s="255"/>
      <c r="L223" s="1572"/>
      <c r="M223" s="1573"/>
      <c r="N223" s="255"/>
      <c r="O223" s="156"/>
      <c r="P223" s="255"/>
    </row>
    <row r="224" spans="1:16" ht="16" thickBot="1">
      <c r="A224" s="149"/>
      <c r="B224" s="150"/>
      <c r="C224" s="258"/>
      <c r="D224" s="156"/>
      <c r="E224" s="150"/>
      <c r="F224" s="150"/>
      <c r="G224" s="156"/>
      <c r="H224" s="255"/>
      <c r="I224" s="1572"/>
      <c r="J224" s="1573"/>
      <c r="K224" s="255"/>
      <c r="L224" s="1572"/>
      <c r="M224" s="1573"/>
      <c r="N224" s="255"/>
      <c r="O224" s="156"/>
      <c r="P224" s="255"/>
    </row>
    <row r="225" spans="1:16" ht="16" thickBot="1">
      <c r="A225" s="149"/>
      <c r="B225" s="150"/>
      <c r="C225" s="258"/>
      <c r="D225" s="156"/>
      <c r="E225" s="150"/>
      <c r="F225" s="150"/>
      <c r="G225" s="156"/>
      <c r="H225" s="255"/>
      <c r="I225" s="1572"/>
      <c r="J225" s="1573"/>
      <c r="K225" s="255"/>
      <c r="L225" s="1572"/>
      <c r="M225" s="1573"/>
      <c r="N225" s="255"/>
      <c r="O225" s="156"/>
      <c r="P225" s="255"/>
    </row>
    <row r="226" spans="1:16" ht="16" thickBot="1">
      <c r="A226" s="149"/>
      <c r="B226" s="150"/>
      <c r="C226" s="258"/>
      <c r="D226" s="156"/>
      <c r="E226" s="150"/>
      <c r="F226" s="150"/>
      <c r="G226" s="156"/>
      <c r="H226" s="255"/>
      <c r="I226" s="1572"/>
      <c r="J226" s="1573"/>
      <c r="K226" s="255"/>
      <c r="L226" s="1572"/>
      <c r="M226" s="1573"/>
      <c r="N226" s="255"/>
      <c r="O226" s="156"/>
      <c r="P226" s="255"/>
    </row>
    <row r="227" spans="1:16" ht="15.5" customHeight="1" thickBot="1">
      <c r="A227" s="149"/>
      <c r="B227" s="150"/>
      <c r="C227" s="255"/>
      <c r="D227" s="151"/>
      <c r="E227" s="150"/>
      <c r="F227" s="160"/>
      <c r="G227" s="156"/>
      <c r="H227" s="255"/>
      <c r="I227" s="1572"/>
      <c r="J227" s="1573"/>
      <c r="K227" s="255"/>
      <c r="L227" s="1572"/>
      <c r="M227" s="1573"/>
      <c r="N227" s="255"/>
      <c r="O227" s="156"/>
      <c r="P227" s="255"/>
    </row>
    <row r="228" spans="1:16" ht="16.5" customHeight="1" thickBot="1">
      <c r="A228" s="149"/>
      <c r="B228" s="150"/>
      <c r="C228" s="258"/>
      <c r="D228" s="156"/>
      <c r="E228" s="150"/>
      <c r="F228" s="160"/>
      <c r="G228" s="156"/>
      <c r="H228" s="255"/>
      <c r="I228" s="1572"/>
      <c r="J228" s="1573"/>
      <c r="K228" s="255"/>
      <c r="L228" s="1572"/>
      <c r="M228" s="1573"/>
      <c r="N228" s="255"/>
      <c r="O228" s="156"/>
      <c r="P228" s="255"/>
    </row>
    <row r="229" spans="1:16" ht="16" customHeight="1" thickBot="1">
      <c r="A229" s="149"/>
      <c r="B229" s="150"/>
      <c r="C229" s="258"/>
      <c r="D229" s="156"/>
      <c r="E229" s="150"/>
      <c r="F229" s="160"/>
      <c r="G229" s="156"/>
      <c r="H229" s="255"/>
      <c r="I229" s="1572"/>
      <c r="J229" s="1573"/>
      <c r="K229" s="258"/>
      <c r="L229" s="1572"/>
      <c r="M229" s="1573"/>
      <c r="N229" s="255"/>
      <c r="O229" s="156"/>
      <c r="P229" s="255"/>
    </row>
    <row r="230" spans="1:16" ht="16" thickBot="1">
      <c r="A230" s="149"/>
      <c r="B230" s="150"/>
      <c r="C230" s="258"/>
      <c r="D230" s="156"/>
      <c r="E230" s="150"/>
      <c r="F230" s="160"/>
      <c r="G230" s="156"/>
      <c r="H230" s="255"/>
      <c r="I230" s="1572"/>
      <c r="J230" s="1573"/>
      <c r="K230" s="255"/>
      <c r="L230" s="1572"/>
      <c r="M230" s="1573"/>
      <c r="N230" s="258"/>
      <c r="O230" s="156"/>
      <c r="P230" s="255"/>
    </row>
    <row r="231" spans="1:16" ht="16" thickBot="1">
      <c r="A231" s="149"/>
      <c r="B231" s="150"/>
      <c r="C231" s="258"/>
      <c r="D231" s="156"/>
      <c r="E231" s="150"/>
      <c r="F231" s="160"/>
      <c r="G231" s="156"/>
      <c r="H231" s="258"/>
      <c r="I231" s="1572"/>
      <c r="J231" s="1573"/>
      <c r="K231" s="255"/>
      <c r="L231" s="1572"/>
      <c r="M231" s="1573"/>
      <c r="N231" s="255"/>
      <c r="O231" s="156"/>
      <c r="P231" s="255"/>
    </row>
    <row r="232" spans="1:16" ht="16.5" customHeight="1" thickBot="1">
      <c r="A232" s="149"/>
      <c r="B232" s="150"/>
      <c r="C232" s="258"/>
      <c r="D232" s="156"/>
      <c r="E232" s="150"/>
      <c r="F232" s="160"/>
      <c r="G232" s="156"/>
      <c r="H232" s="255"/>
      <c r="I232" s="1572"/>
      <c r="J232" s="1573"/>
      <c r="K232" s="255"/>
      <c r="L232" s="1572"/>
      <c r="M232" s="1573"/>
      <c r="N232" s="258"/>
      <c r="O232" s="156"/>
      <c r="P232" s="255"/>
    </row>
    <row r="233" spans="1:16" ht="16" thickBot="1">
      <c r="A233" s="149"/>
      <c r="B233" s="150"/>
      <c r="C233" s="258"/>
      <c r="D233" s="156"/>
      <c r="E233" s="150"/>
      <c r="F233" s="160"/>
      <c r="G233" s="156"/>
      <c r="H233" s="255"/>
      <c r="I233" s="1572"/>
      <c r="J233" s="1573"/>
      <c r="K233" s="255"/>
      <c r="L233" s="1572"/>
      <c r="M233" s="1573"/>
      <c r="N233" s="255"/>
      <c r="O233" s="156"/>
      <c r="P233" s="255"/>
    </row>
    <row r="234" spans="1:16" ht="16" thickBot="1">
      <c r="A234" s="149"/>
      <c r="B234" s="150"/>
      <c r="C234" s="255"/>
      <c r="D234" s="156"/>
      <c r="E234" s="150"/>
      <c r="F234" s="160"/>
      <c r="G234" s="156"/>
      <c r="H234" s="255"/>
      <c r="I234" s="1572"/>
      <c r="J234" s="1573"/>
      <c r="K234" s="258"/>
      <c r="L234" s="1572"/>
      <c r="M234" s="1573"/>
      <c r="N234" s="255"/>
      <c r="O234" s="156"/>
      <c r="P234" s="255"/>
    </row>
    <row r="235" spans="1:16" ht="16" thickBot="1">
      <c r="A235" s="149"/>
      <c r="B235" s="150" t="s">
        <v>375</v>
      </c>
      <c r="C235" s="255"/>
      <c r="D235" s="156"/>
      <c r="E235" s="156"/>
      <c r="F235" s="160">
        <v>32000</v>
      </c>
      <c r="G235" s="156"/>
      <c r="H235" s="255"/>
      <c r="I235" s="1572"/>
      <c r="J235" s="1573"/>
      <c r="K235" s="258"/>
      <c r="L235" s="1572"/>
      <c r="M235" s="1573"/>
      <c r="N235" s="255"/>
      <c r="O235" s="156"/>
      <c r="P235" s="255"/>
    </row>
    <row r="236" spans="1:16" ht="16" thickBot="1">
      <c r="A236" s="149"/>
      <c r="B236" s="156" t="s">
        <v>196</v>
      </c>
      <c r="C236" s="255"/>
      <c r="D236" s="156"/>
      <c r="E236" s="156"/>
      <c r="F236" s="162">
        <v>807910</v>
      </c>
      <c r="G236" s="156"/>
      <c r="H236" s="255"/>
      <c r="I236" s="1572"/>
      <c r="J236" s="1573"/>
      <c r="K236" s="258"/>
      <c r="L236" s="1572"/>
      <c r="M236" s="1573"/>
      <c r="N236" s="255"/>
      <c r="O236" s="156"/>
      <c r="P236" s="255"/>
    </row>
    <row r="237" spans="1:16" ht="16" thickBot="1">
      <c r="A237" s="149"/>
      <c r="B237" s="150"/>
      <c r="C237" s="258"/>
      <c r="D237" s="156"/>
      <c r="E237" s="150"/>
      <c r="F237" s="160"/>
      <c r="G237" s="156"/>
      <c r="H237" s="255"/>
      <c r="I237" s="1572"/>
      <c r="J237" s="1573"/>
      <c r="K237" s="258"/>
      <c r="L237" s="1572"/>
      <c r="M237" s="1573"/>
      <c r="N237" s="255"/>
      <c r="O237" s="156"/>
      <c r="P237" s="255"/>
    </row>
    <row r="238" spans="1:16" ht="15" thickBot="1">
      <c r="A238" s="155"/>
      <c r="B238" s="156"/>
      <c r="C238" s="255"/>
      <c r="D238" s="156"/>
      <c r="E238" s="156"/>
      <c r="F238" s="157"/>
      <c r="G238" s="156"/>
      <c r="H238" s="255"/>
      <c r="I238" s="1572"/>
      <c r="J238" s="1573"/>
      <c r="K238" s="255"/>
      <c r="L238" s="1572"/>
      <c r="M238" s="1573"/>
      <c r="N238" s="255"/>
      <c r="O238" s="156"/>
      <c r="P238" s="255"/>
    </row>
    <row r="239" spans="1:16">
      <c r="A239" s="1563" t="s">
        <v>255</v>
      </c>
      <c r="B239" s="1564"/>
      <c r="C239" s="1564"/>
      <c r="D239" s="1564"/>
      <c r="E239" s="1564"/>
      <c r="F239" s="1564"/>
      <c r="G239" s="1564"/>
      <c r="H239" s="1564"/>
      <c r="I239" s="1564"/>
      <c r="J239" s="1564"/>
      <c r="K239" s="1564"/>
      <c r="L239" s="1564"/>
      <c r="M239" s="1564"/>
      <c r="N239" s="1564"/>
      <c r="O239" s="1564"/>
      <c r="P239" s="1565"/>
    </row>
    <row r="240" spans="1:16" ht="15.5" customHeight="1">
      <c r="A240" s="1566" t="s">
        <v>654</v>
      </c>
      <c r="B240" s="1567"/>
      <c r="C240" s="1567"/>
      <c r="D240" s="1567"/>
      <c r="E240" s="1567"/>
      <c r="F240" s="1567"/>
      <c r="G240" s="1567"/>
      <c r="H240" s="1567"/>
      <c r="I240" s="1567"/>
      <c r="J240" s="1567"/>
      <c r="K240" s="1567"/>
      <c r="L240" s="1567"/>
      <c r="M240" s="1567"/>
      <c r="N240" s="1567"/>
      <c r="O240" s="1567"/>
      <c r="P240" s="1568"/>
    </row>
    <row r="241" spans="1:17">
      <c r="A241" s="1566" t="s">
        <v>256</v>
      </c>
      <c r="B241" s="1567"/>
      <c r="C241" s="1567"/>
      <c r="D241" s="1567"/>
      <c r="E241" s="1567"/>
      <c r="F241" s="1567"/>
      <c r="G241" s="1567"/>
      <c r="H241" s="1567"/>
      <c r="I241" s="1567"/>
      <c r="J241" s="1567"/>
      <c r="K241" s="1567"/>
      <c r="L241" s="1567"/>
      <c r="M241" s="1567"/>
      <c r="N241" s="1567"/>
      <c r="O241" s="1567"/>
      <c r="P241" s="1568"/>
    </row>
    <row r="242" spans="1:17" ht="15" thickBot="1">
      <c r="A242" s="1569"/>
      <c r="B242" s="1570"/>
      <c r="C242" s="1570"/>
      <c r="D242" s="1570"/>
      <c r="E242" s="1570"/>
      <c r="F242" s="1570"/>
      <c r="G242" s="1570"/>
      <c r="H242" s="1570"/>
      <c r="I242" s="1570"/>
      <c r="J242" s="1570"/>
      <c r="K242" s="1570"/>
      <c r="L242" s="1570"/>
      <c r="M242" s="1570"/>
      <c r="N242" s="1570"/>
      <c r="O242" s="1570"/>
      <c r="P242" s="1571"/>
    </row>
    <row r="243" spans="1:17">
      <c r="A243" s="159"/>
      <c r="B243" s="159"/>
      <c r="C243" s="256"/>
      <c r="D243" s="159"/>
      <c r="E243" s="159"/>
      <c r="F243" s="159"/>
      <c r="G243" s="159"/>
      <c r="H243" s="256"/>
      <c r="I243" s="159"/>
      <c r="J243" s="159"/>
      <c r="K243" s="256"/>
      <c r="L243" s="159"/>
      <c r="M243" s="159"/>
      <c r="N243" s="256"/>
      <c r="O243" s="159"/>
      <c r="P243" s="256"/>
      <c r="Q243" s="159"/>
    </row>
    <row r="244" spans="1:17">
      <c r="A244" s="146" t="s">
        <v>257</v>
      </c>
    </row>
  </sheetData>
  <mergeCells count="482">
    <mergeCell ref="A4:E4"/>
    <mergeCell ref="A5:E5"/>
    <mergeCell ref="F4:L4"/>
    <mergeCell ref="M4:P4"/>
    <mergeCell ref="M5:P5"/>
    <mergeCell ref="G5:I5"/>
    <mergeCell ref="J5:L5"/>
    <mergeCell ref="F6:F8"/>
    <mergeCell ref="G6:P6"/>
    <mergeCell ref="G7:H7"/>
    <mergeCell ref="I7:K7"/>
    <mergeCell ref="L7:N7"/>
    <mergeCell ref="O7:P7"/>
    <mergeCell ref="I8:J8"/>
    <mergeCell ref="L8:M8"/>
    <mergeCell ref="A6:A8"/>
    <mergeCell ref="B6:B8"/>
    <mergeCell ref="C6:C8"/>
    <mergeCell ref="D6:E6"/>
    <mergeCell ref="D7:E7"/>
    <mergeCell ref="D8:E8"/>
    <mergeCell ref="I12:J12"/>
    <mergeCell ref="L12:M12"/>
    <mergeCell ref="I13:J13"/>
    <mergeCell ref="L13:M13"/>
    <mergeCell ref="I14:J14"/>
    <mergeCell ref="L14:M14"/>
    <mergeCell ref="I9:J9"/>
    <mergeCell ref="L9:M9"/>
    <mergeCell ref="I10:J10"/>
    <mergeCell ref="L10:M10"/>
    <mergeCell ref="I11:J11"/>
    <mergeCell ref="L11:M11"/>
    <mergeCell ref="I18:J18"/>
    <mergeCell ref="L18:M18"/>
    <mergeCell ref="I19:J19"/>
    <mergeCell ref="L19:M19"/>
    <mergeCell ref="I20:J20"/>
    <mergeCell ref="L20:M20"/>
    <mergeCell ref="I15:J15"/>
    <mergeCell ref="L15:M15"/>
    <mergeCell ref="I16:J16"/>
    <mergeCell ref="L16:M16"/>
    <mergeCell ref="I17:J17"/>
    <mergeCell ref="L17:M17"/>
    <mergeCell ref="I24:J24"/>
    <mergeCell ref="L24:M24"/>
    <mergeCell ref="I25:J25"/>
    <mergeCell ref="L25:M25"/>
    <mergeCell ref="I26:J26"/>
    <mergeCell ref="L26:M26"/>
    <mergeCell ref="I21:J21"/>
    <mergeCell ref="L21:M21"/>
    <mergeCell ref="I22:J22"/>
    <mergeCell ref="L22:M22"/>
    <mergeCell ref="I23:J23"/>
    <mergeCell ref="L23:M23"/>
    <mergeCell ref="A30:P30"/>
    <mergeCell ref="A31:P31"/>
    <mergeCell ref="A32:P32"/>
    <mergeCell ref="A33:P33"/>
    <mergeCell ref="A34:P34"/>
    <mergeCell ref="A39:E39"/>
    <mergeCell ref="I27:J27"/>
    <mergeCell ref="L27:M27"/>
    <mergeCell ref="I28:J28"/>
    <mergeCell ref="L28:M28"/>
    <mergeCell ref="I29:J29"/>
    <mergeCell ref="L29:M29"/>
    <mergeCell ref="A41:A43"/>
    <mergeCell ref="B41:B43"/>
    <mergeCell ref="C41:C43"/>
    <mergeCell ref="D41:E41"/>
    <mergeCell ref="D42:E42"/>
    <mergeCell ref="D43:E43"/>
    <mergeCell ref="A40:E40"/>
    <mergeCell ref="F39:L39"/>
    <mergeCell ref="M39:P39"/>
    <mergeCell ref="M40:P40"/>
    <mergeCell ref="G40:I40"/>
    <mergeCell ref="J40:L40"/>
    <mergeCell ref="I44:J44"/>
    <mergeCell ref="L44:M44"/>
    <mergeCell ref="I45:J45"/>
    <mergeCell ref="L45:M45"/>
    <mergeCell ref="I46:J46"/>
    <mergeCell ref="L46:M46"/>
    <mergeCell ref="F41:F43"/>
    <mergeCell ref="G41:P41"/>
    <mergeCell ref="G42:H42"/>
    <mergeCell ref="I42:K42"/>
    <mergeCell ref="L42:N42"/>
    <mergeCell ref="O42:P42"/>
    <mergeCell ref="I43:J43"/>
    <mergeCell ref="L43:M43"/>
    <mergeCell ref="I50:J50"/>
    <mergeCell ref="L50:M50"/>
    <mergeCell ref="I51:J51"/>
    <mergeCell ref="L51:M51"/>
    <mergeCell ref="I52:J52"/>
    <mergeCell ref="L52:M52"/>
    <mergeCell ref="I47:J47"/>
    <mergeCell ref="L47:M47"/>
    <mergeCell ref="I48:J48"/>
    <mergeCell ref="L48:M48"/>
    <mergeCell ref="I49:J49"/>
    <mergeCell ref="L49:M49"/>
    <mergeCell ref="I56:J56"/>
    <mergeCell ref="L56:M56"/>
    <mergeCell ref="I57:J57"/>
    <mergeCell ref="L57:M57"/>
    <mergeCell ref="I58:J58"/>
    <mergeCell ref="L58:M58"/>
    <mergeCell ref="I53:J53"/>
    <mergeCell ref="L53:M53"/>
    <mergeCell ref="I54:J54"/>
    <mergeCell ref="L54:M54"/>
    <mergeCell ref="I55:J55"/>
    <mergeCell ref="L55:M55"/>
    <mergeCell ref="I62:J62"/>
    <mergeCell ref="L62:M62"/>
    <mergeCell ref="I63:J63"/>
    <mergeCell ref="L63:M63"/>
    <mergeCell ref="I64:J64"/>
    <mergeCell ref="L64:M64"/>
    <mergeCell ref="I59:J59"/>
    <mergeCell ref="L59:M59"/>
    <mergeCell ref="I60:J60"/>
    <mergeCell ref="L60:M60"/>
    <mergeCell ref="I61:J61"/>
    <mergeCell ref="L61:M61"/>
    <mergeCell ref="A65:P65"/>
    <mergeCell ref="A66:P66"/>
    <mergeCell ref="A67:P67"/>
    <mergeCell ref="A68:P68"/>
    <mergeCell ref="A74:E74"/>
    <mergeCell ref="A75:E75"/>
    <mergeCell ref="F74:L74"/>
    <mergeCell ref="M74:P74"/>
    <mergeCell ref="M75:P75"/>
    <mergeCell ref="G75:I75"/>
    <mergeCell ref="J75:L75"/>
    <mergeCell ref="A76:A78"/>
    <mergeCell ref="B76:B78"/>
    <mergeCell ref="C76:C78"/>
    <mergeCell ref="D76:E76"/>
    <mergeCell ref="D77:E77"/>
    <mergeCell ref="D78:E78"/>
    <mergeCell ref="F76:F78"/>
    <mergeCell ref="G76:P76"/>
    <mergeCell ref="G77:H77"/>
    <mergeCell ref="I80:J80"/>
    <mergeCell ref="L80:M80"/>
    <mergeCell ref="I81:J81"/>
    <mergeCell ref="L81:M81"/>
    <mergeCell ref="I82:J82"/>
    <mergeCell ref="L82:M82"/>
    <mergeCell ref="I77:K77"/>
    <mergeCell ref="L77:N77"/>
    <mergeCell ref="O77:P77"/>
    <mergeCell ref="I78:J78"/>
    <mergeCell ref="L78:M78"/>
    <mergeCell ref="I79:J79"/>
    <mergeCell ref="L79:M79"/>
    <mergeCell ref="I86:J86"/>
    <mergeCell ref="L86:M86"/>
    <mergeCell ref="I87:J87"/>
    <mergeCell ref="L87:M87"/>
    <mergeCell ref="I88:J88"/>
    <mergeCell ref="L88:M88"/>
    <mergeCell ref="I83:J83"/>
    <mergeCell ref="L83:M83"/>
    <mergeCell ref="I84:J84"/>
    <mergeCell ref="L84:M84"/>
    <mergeCell ref="I85:J85"/>
    <mergeCell ref="L85:M85"/>
    <mergeCell ref="I92:J92"/>
    <mergeCell ref="L92:M92"/>
    <mergeCell ref="I93:J93"/>
    <mergeCell ref="L93:M93"/>
    <mergeCell ref="I94:J94"/>
    <mergeCell ref="L94:M94"/>
    <mergeCell ref="I89:J89"/>
    <mergeCell ref="L89:M89"/>
    <mergeCell ref="I90:J90"/>
    <mergeCell ref="L90:M90"/>
    <mergeCell ref="I91:J91"/>
    <mergeCell ref="L91:M91"/>
    <mergeCell ref="I98:J98"/>
    <mergeCell ref="L98:M98"/>
    <mergeCell ref="I99:J99"/>
    <mergeCell ref="L99:M99"/>
    <mergeCell ref="A100:P100"/>
    <mergeCell ref="A101:P101"/>
    <mergeCell ref="I95:J95"/>
    <mergeCell ref="L95:M95"/>
    <mergeCell ref="I96:J96"/>
    <mergeCell ref="L96:M96"/>
    <mergeCell ref="I97:J97"/>
    <mergeCell ref="L97:M97"/>
    <mergeCell ref="A111:A113"/>
    <mergeCell ref="B111:B113"/>
    <mergeCell ref="C111:C113"/>
    <mergeCell ref="D111:E111"/>
    <mergeCell ref="D112:E112"/>
    <mergeCell ref="D113:E113"/>
    <mergeCell ref="A102:P102"/>
    <mergeCell ref="A103:P103"/>
    <mergeCell ref="A109:E109"/>
    <mergeCell ref="A110:E110"/>
    <mergeCell ref="F109:L109"/>
    <mergeCell ref="M109:P109"/>
    <mergeCell ref="M110:P110"/>
    <mergeCell ref="G110:I110"/>
    <mergeCell ref="J110:L110"/>
    <mergeCell ref="I114:J114"/>
    <mergeCell ref="L114:M114"/>
    <mergeCell ref="I115:J115"/>
    <mergeCell ref="L115:M115"/>
    <mergeCell ref="I116:J116"/>
    <mergeCell ref="L116:M116"/>
    <mergeCell ref="F111:F113"/>
    <mergeCell ref="G111:P111"/>
    <mergeCell ref="G112:H112"/>
    <mergeCell ref="I112:K112"/>
    <mergeCell ref="L112:N112"/>
    <mergeCell ref="O112:P112"/>
    <mergeCell ref="I113:J113"/>
    <mergeCell ref="L113:M113"/>
    <mergeCell ref="I120:J120"/>
    <mergeCell ref="L120:M120"/>
    <mergeCell ref="I121:J121"/>
    <mergeCell ref="L121:M121"/>
    <mergeCell ref="I122:J122"/>
    <mergeCell ref="L122:M122"/>
    <mergeCell ref="I117:J117"/>
    <mergeCell ref="L117:M117"/>
    <mergeCell ref="I118:J118"/>
    <mergeCell ref="L118:M118"/>
    <mergeCell ref="I119:J119"/>
    <mergeCell ref="L119:M119"/>
    <mergeCell ref="I126:J126"/>
    <mergeCell ref="L126:M126"/>
    <mergeCell ref="I127:J127"/>
    <mergeCell ref="L127:M127"/>
    <mergeCell ref="I128:J128"/>
    <mergeCell ref="L128:M128"/>
    <mergeCell ref="I123:J123"/>
    <mergeCell ref="L123:M123"/>
    <mergeCell ref="I124:J124"/>
    <mergeCell ref="L124:M124"/>
    <mergeCell ref="I125:J125"/>
    <mergeCell ref="L125:M125"/>
    <mergeCell ref="I132:J132"/>
    <mergeCell ref="L132:M132"/>
    <mergeCell ref="I133:J133"/>
    <mergeCell ref="L133:M133"/>
    <mergeCell ref="I134:J134"/>
    <mergeCell ref="L134:M134"/>
    <mergeCell ref="I129:J129"/>
    <mergeCell ref="L129:M129"/>
    <mergeCell ref="I130:J130"/>
    <mergeCell ref="L130:M130"/>
    <mergeCell ref="I131:J131"/>
    <mergeCell ref="L131:M131"/>
    <mergeCell ref="A135:P135"/>
    <mergeCell ref="A136:P136"/>
    <mergeCell ref="A137:P137"/>
    <mergeCell ref="A138:P138"/>
    <mergeCell ref="A144:E144"/>
    <mergeCell ref="A145:E145"/>
    <mergeCell ref="F144:L144"/>
    <mergeCell ref="M144:P144"/>
    <mergeCell ref="M145:P145"/>
    <mergeCell ref="G145:I145"/>
    <mergeCell ref="J145:L145"/>
    <mergeCell ref="A142:N142"/>
    <mergeCell ref="A146:A148"/>
    <mergeCell ref="B146:B148"/>
    <mergeCell ref="C146:C148"/>
    <mergeCell ref="D146:E146"/>
    <mergeCell ref="D147:E147"/>
    <mergeCell ref="D148:E148"/>
    <mergeCell ref="F146:F148"/>
    <mergeCell ref="G146:P146"/>
    <mergeCell ref="G147:H147"/>
    <mergeCell ref="I150:J150"/>
    <mergeCell ref="L150:M150"/>
    <mergeCell ref="I151:J151"/>
    <mergeCell ref="L151:M151"/>
    <mergeCell ref="I152:J152"/>
    <mergeCell ref="L152:M152"/>
    <mergeCell ref="I147:K147"/>
    <mergeCell ref="L147:N147"/>
    <mergeCell ref="O147:P147"/>
    <mergeCell ref="I148:J148"/>
    <mergeCell ref="L148:M148"/>
    <mergeCell ref="I149:J149"/>
    <mergeCell ref="L149:M149"/>
    <mergeCell ref="I156:J156"/>
    <mergeCell ref="L156:M156"/>
    <mergeCell ref="I157:J157"/>
    <mergeCell ref="L157:M157"/>
    <mergeCell ref="I158:J158"/>
    <mergeCell ref="L158:M158"/>
    <mergeCell ref="I153:J153"/>
    <mergeCell ref="L153:M153"/>
    <mergeCell ref="I154:J154"/>
    <mergeCell ref="L154:M154"/>
    <mergeCell ref="I155:J155"/>
    <mergeCell ref="L155:M155"/>
    <mergeCell ref="I162:J162"/>
    <mergeCell ref="L162:M162"/>
    <mergeCell ref="I163:J163"/>
    <mergeCell ref="L163:M163"/>
    <mergeCell ref="I164:J164"/>
    <mergeCell ref="L164:M164"/>
    <mergeCell ref="I159:J159"/>
    <mergeCell ref="L159:M159"/>
    <mergeCell ref="I160:J160"/>
    <mergeCell ref="L160:M160"/>
    <mergeCell ref="I161:J161"/>
    <mergeCell ref="L161:M161"/>
    <mergeCell ref="I168:J168"/>
    <mergeCell ref="L168:M168"/>
    <mergeCell ref="I169:J169"/>
    <mergeCell ref="L169:M169"/>
    <mergeCell ref="A170:P170"/>
    <mergeCell ref="A171:P171"/>
    <mergeCell ref="I165:J165"/>
    <mergeCell ref="L165:M165"/>
    <mergeCell ref="I166:J166"/>
    <mergeCell ref="L166:M166"/>
    <mergeCell ref="I167:J167"/>
    <mergeCell ref="L167:M167"/>
    <mergeCell ref="A172:P172"/>
    <mergeCell ref="A173:P173"/>
    <mergeCell ref="A179:E179"/>
    <mergeCell ref="A180:E180"/>
    <mergeCell ref="F179:L179"/>
    <mergeCell ref="M179:P179"/>
    <mergeCell ref="M180:P180"/>
    <mergeCell ref="G180:I180"/>
    <mergeCell ref="J180:L180"/>
    <mergeCell ref="A176:N176"/>
    <mergeCell ref="A177:N177"/>
    <mergeCell ref="F181:F183"/>
    <mergeCell ref="G181:P181"/>
    <mergeCell ref="G182:H182"/>
    <mergeCell ref="I182:K182"/>
    <mergeCell ref="L182:N182"/>
    <mergeCell ref="O182:P182"/>
    <mergeCell ref="I183:J183"/>
    <mergeCell ref="L183:M183"/>
    <mergeCell ref="A181:A183"/>
    <mergeCell ref="B181:B183"/>
    <mergeCell ref="C181:C183"/>
    <mergeCell ref="D181:E181"/>
    <mergeCell ref="D182:E182"/>
    <mergeCell ref="D183:E183"/>
    <mergeCell ref="I187:J187"/>
    <mergeCell ref="L187:M187"/>
    <mergeCell ref="I188:J188"/>
    <mergeCell ref="L188:M188"/>
    <mergeCell ref="I189:J189"/>
    <mergeCell ref="L189:M189"/>
    <mergeCell ref="I184:J184"/>
    <mergeCell ref="L184:M184"/>
    <mergeCell ref="I185:J185"/>
    <mergeCell ref="L185:M185"/>
    <mergeCell ref="I186:J186"/>
    <mergeCell ref="L186:M186"/>
    <mergeCell ref="I193:J193"/>
    <mergeCell ref="L193:M193"/>
    <mergeCell ref="I194:J194"/>
    <mergeCell ref="L194:M194"/>
    <mergeCell ref="I195:J195"/>
    <mergeCell ref="L195:M195"/>
    <mergeCell ref="I190:J190"/>
    <mergeCell ref="L190:M190"/>
    <mergeCell ref="I191:J191"/>
    <mergeCell ref="L191:M191"/>
    <mergeCell ref="I192:J192"/>
    <mergeCell ref="L192:M192"/>
    <mergeCell ref="I199:J199"/>
    <mergeCell ref="L199:M199"/>
    <mergeCell ref="I200:J200"/>
    <mergeCell ref="L200:M200"/>
    <mergeCell ref="I201:J201"/>
    <mergeCell ref="L201:M201"/>
    <mergeCell ref="I196:J196"/>
    <mergeCell ref="L196:M196"/>
    <mergeCell ref="I197:J197"/>
    <mergeCell ref="L197:M197"/>
    <mergeCell ref="I198:J198"/>
    <mergeCell ref="L198:M198"/>
    <mergeCell ref="A211:N211"/>
    <mergeCell ref="A212:N212"/>
    <mergeCell ref="A214:E214"/>
    <mergeCell ref="F214:L214"/>
    <mergeCell ref="M214:P214"/>
    <mergeCell ref="A1:N1"/>
    <mergeCell ref="A2:N2"/>
    <mergeCell ref="A36:N36"/>
    <mergeCell ref="A37:N37"/>
    <mergeCell ref="A71:N71"/>
    <mergeCell ref="A72:N72"/>
    <mergeCell ref="A106:N106"/>
    <mergeCell ref="A107:N107"/>
    <mergeCell ref="A141:N141"/>
    <mergeCell ref="A205:P205"/>
    <mergeCell ref="A206:P206"/>
    <mergeCell ref="A207:P207"/>
    <mergeCell ref="A208:P208"/>
    <mergeCell ref="I202:J202"/>
    <mergeCell ref="L202:M202"/>
    <mergeCell ref="I203:J203"/>
    <mergeCell ref="L203:M203"/>
    <mergeCell ref="I204:J204"/>
    <mergeCell ref="L204:M204"/>
    <mergeCell ref="D217:E217"/>
    <mergeCell ref="G217:H217"/>
    <mergeCell ref="I217:K217"/>
    <mergeCell ref="L217:N217"/>
    <mergeCell ref="O217:P217"/>
    <mergeCell ref="D218:E218"/>
    <mergeCell ref="I218:J218"/>
    <mergeCell ref="L218:M218"/>
    <mergeCell ref="A215:E215"/>
    <mergeCell ref="G215:I215"/>
    <mergeCell ref="J215:L215"/>
    <mergeCell ref="M215:P215"/>
    <mergeCell ref="A216:A218"/>
    <mergeCell ref="B216:B218"/>
    <mergeCell ref="C216:C218"/>
    <mergeCell ref="D216:E216"/>
    <mergeCell ref="F216:F218"/>
    <mergeCell ref="G216:P216"/>
    <mergeCell ref="I222:J222"/>
    <mergeCell ref="L222:M222"/>
    <mergeCell ref="I223:J223"/>
    <mergeCell ref="L223:M223"/>
    <mergeCell ref="I224:J224"/>
    <mergeCell ref="L224:M224"/>
    <mergeCell ref="I219:J219"/>
    <mergeCell ref="L219:M219"/>
    <mergeCell ref="I220:J220"/>
    <mergeCell ref="L220:M220"/>
    <mergeCell ref="I221:J221"/>
    <mergeCell ref="L221:M221"/>
    <mergeCell ref="I228:J228"/>
    <mergeCell ref="L228:M228"/>
    <mergeCell ref="I229:J229"/>
    <mergeCell ref="L229:M229"/>
    <mergeCell ref="I230:J230"/>
    <mergeCell ref="L230:M230"/>
    <mergeCell ref="I225:J225"/>
    <mergeCell ref="L225:M225"/>
    <mergeCell ref="I226:J226"/>
    <mergeCell ref="L226:M226"/>
    <mergeCell ref="I227:J227"/>
    <mergeCell ref="L227:M227"/>
    <mergeCell ref="I233:J233"/>
    <mergeCell ref="L233:M233"/>
    <mergeCell ref="I234:J234"/>
    <mergeCell ref="L234:M234"/>
    <mergeCell ref="I235:J235"/>
    <mergeCell ref="L235:M235"/>
    <mergeCell ref="I231:J231"/>
    <mergeCell ref="L231:M231"/>
    <mergeCell ref="I232:J232"/>
    <mergeCell ref="L232:M232"/>
    <mergeCell ref="A239:P239"/>
    <mergeCell ref="A240:P240"/>
    <mergeCell ref="A241:P241"/>
    <mergeCell ref="A242:P242"/>
    <mergeCell ref="I236:J236"/>
    <mergeCell ref="L236:M236"/>
    <mergeCell ref="I237:J237"/>
    <mergeCell ref="L237:M237"/>
    <mergeCell ref="I238:J238"/>
    <mergeCell ref="L238:M238"/>
  </mergeCells>
  <pageMargins left="0.70866141732283472" right="0.70866141732283472" top="0.39370078740157483" bottom="0.39370078740157483" header="0.31496062992125984" footer="0.31496062992125984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2B7D-23F8-43D5-A8EF-317712A684D0}">
  <dimension ref="A2:N86"/>
  <sheetViews>
    <sheetView topLeftCell="A70" workbookViewId="0">
      <selection activeCell="A84" sqref="A84:N86"/>
    </sheetView>
  </sheetViews>
  <sheetFormatPr defaultRowHeight="14.5"/>
  <cols>
    <col min="1" max="1" width="7" style="356" customWidth="1"/>
    <col min="2" max="2" width="35.7265625" style="356" customWidth="1"/>
    <col min="3" max="3" width="10.453125" style="356" customWidth="1"/>
    <col min="4" max="5" width="8.7265625" style="356"/>
    <col min="6" max="6" width="11" style="356" bestFit="1" customWidth="1"/>
    <col min="7" max="7" width="5.7265625" style="356" customWidth="1"/>
    <col min="8" max="8" width="9.81640625" style="356" customWidth="1"/>
    <col min="9" max="9" width="6" style="356" customWidth="1"/>
    <col min="10" max="10" width="10" style="356" customWidth="1"/>
    <col min="11" max="11" width="5.7265625" style="356" customWidth="1"/>
    <col min="12" max="12" width="10.453125" style="356" customWidth="1"/>
    <col min="13" max="13" width="5.1796875" style="356" customWidth="1"/>
    <col min="14" max="14" width="10.81640625" style="356" customWidth="1"/>
    <col min="15" max="16384" width="8.7265625" style="356"/>
  </cols>
  <sheetData>
    <row r="2" spans="1:14">
      <c r="A2" s="355" t="s">
        <v>106</v>
      </c>
    </row>
    <row r="3" spans="1:14">
      <c r="A3" s="1621" t="s">
        <v>0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</row>
    <row r="4" spans="1:14">
      <c r="A4" s="1621" t="s">
        <v>1</v>
      </c>
      <c r="B4" s="1622"/>
      <c r="C4" s="1622"/>
      <c r="D4" s="1622"/>
      <c r="E4" s="1622"/>
      <c r="F4" s="1622"/>
      <c r="G4" s="1622"/>
      <c r="H4" s="1622"/>
      <c r="I4" s="1622"/>
      <c r="J4" s="1622"/>
      <c r="K4" s="1622"/>
      <c r="L4" s="1622"/>
      <c r="M4" s="1622"/>
      <c r="N4" s="1622"/>
    </row>
    <row r="6" spans="1:14">
      <c r="A6" s="355" t="s">
        <v>760</v>
      </c>
    </row>
    <row r="7" spans="1:14">
      <c r="A7" s="1618" t="s">
        <v>761</v>
      </c>
      <c r="B7" s="1619"/>
      <c r="C7" s="1619"/>
      <c r="D7" s="1619"/>
      <c r="E7" s="1620"/>
      <c r="F7" s="1618" t="s">
        <v>110</v>
      </c>
      <c r="G7" s="1619"/>
      <c r="H7" s="1619"/>
      <c r="I7" s="1619"/>
      <c r="J7" s="1620"/>
      <c r="K7" s="1618" t="s">
        <v>762</v>
      </c>
      <c r="L7" s="1619"/>
      <c r="M7" s="1619"/>
      <c r="N7" s="1620"/>
    </row>
    <row r="8" spans="1:14">
      <c r="A8" s="1618" t="s">
        <v>763</v>
      </c>
      <c r="B8" s="1619"/>
      <c r="C8" s="1619"/>
      <c r="D8" s="1619"/>
      <c r="E8" s="1620"/>
      <c r="F8" s="357" t="s">
        <v>7</v>
      </c>
      <c r="G8" s="1618" t="s">
        <v>8</v>
      </c>
      <c r="H8" s="1620"/>
      <c r="I8" s="1618" t="s">
        <v>9</v>
      </c>
      <c r="J8" s="1620"/>
      <c r="K8" s="1618" t="s">
        <v>764</v>
      </c>
      <c r="L8" s="1619"/>
      <c r="M8" s="1619"/>
      <c r="N8" s="1620"/>
    </row>
    <row r="9" spans="1:14">
      <c r="A9" s="1606" t="s">
        <v>10</v>
      </c>
      <c r="B9" s="1606" t="s">
        <v>11</v>
      </c>
      <c r="C9" s="1606" t="s">
        <v>12</v>
      </c>
      <c r="D9" s="1609" t="s">
        <v>13</v>
      </c>
      <c r="E9" s="1610"/>
      <c r="F9" s="1606" t="s">
        <v>14</v>
      </c>
      <c r="G9" s="1615" t="s">
        <v>15</v>
      </c>
      <c r="H9" s="1616"/>
      <c r="I9" s="1616"/>
      <c r="J9" s="1616"/>
      <c r="K9" s="1616"/>
      <c r="L9" s="1616"/>
      <c r="M9" s="1616"/>
      <c r="N9" s="1617"/>
    </row>
    <row r="10" spans="1:14">
      <c r="A10" s="1607"/>
      <c r="B10" s="1607"/>
      <c r="C10" s="1607"/>
      <c r="D10" s="1611"/>
      <c r="E10" s="1612"/>
      <c r="F10" s="1607"/>
      <c r="G10" s="1615" t="s">
        <v>16</v>
      </c>
      <c r="H10" s="1617"/>
      <c r="I10" s="1615" t="s">
        <v>17</v>
      </c>
      <c r="J10" s="1617"/>
      <c r="K10" s="1615" t="s">
        <v>18</v>
      </c>
      <c r="L10" s="1617"/>
      <c r="M10" s="1615" t="s">
        <v>765</v>
      </c>
      <c r="N10" s="1617"/>
    </row>
    <row r="11" spans="1:14">
      <c r="A11" s="1608"/>
      <c r="B11" s="1608"/>
      <c r="C11" s="1608"/>
      <c r="D11" s="1613"/>
      <c r="E11" s="1614"/>
      <c r="F11" s="1608"/>
      <c r="G11" s="357" t="s">
        <v>22</v>
      </c>
      <c r="H11" s="357" t="s">
        <v>21</v>
      </c>
      <c r="I11" s="357" t="s">
        <v>766</v>
      </c>
      <c r="J11" s="357" t="s">
        <v>21</v>
      </c>
      <c r="K11" s="357" t="s">
        <v>22</v>
      </c>
      <c r="L11" s="357" t="s">
        <v>21</v>
      </c>
      <c r="M11" s="357" t="s">
        <v>766</v>
      </c>
      <c r="N11" s="357" t="s">
        <v>21</v>
      </c>
    </row>
    <row r="12" spans="1:14">
      <c r="A12" s="358">
        <v>1</v>
      </c>
      <c r="B12" s="359" t="s">
        <v>767</v>
      </c>
      <c r="C12" s="360">
        <v>401.86</v>
      </c>
      <c r="D12" s="361">
        <v>49</v>
      </c>
      <c r="E12" s="362" t="s">
        <v>395</v>
      </c>
      <c r="F12" s="363">
        <f>C12*D12</f>
        <v>19691.14</v>
      </c>
      <c r="G12" s="361">
        <v>15</v>
      </c>
      <c r="H12" s="360">
        <f>C12*G12</f>
        <v>6027.9000000000005</v>
      </c>
      <c r="I12" s="361">
        <v>12</v>
      </c>
      <c r="J12" s="360">
        <f>I12*C12</f>
        <v>4822.32</v>
      </c>
      <c r="K12" s="361">
        <v>12</v>
      </c>
      <c r="L12" s="360">
        <f>K12*C12</f>
        <v>4822.32</v>
      </c>
      <c r="M12" s="361">
        <v>10</v>
      </c>
      <c r="N12" s="360">
        <f>M12*C12</f>
        <v>4018.6000000000004</v>
      </c>
    </row>
    <row r="13" spans="1:14">
      <c r="A13" s="358">
        <v>2</v>
      </c>
      <c r="B13" s="359" t="s">
        <v>768</v>
      </c>
      <c r="C13" s="360">
        <v>401.86</v>
      </c>
      <c r="D13" s="361">
        <v>38</v>
      </c>
      <c r="E13" s="362" t="s">
        <v>395</v>
      </c>
      <c r="F13" s="363">
        <f t="shared" ref="F13:F76" si="0">C13*D13</f>
        <v>15270.68</v>
      </c>
      <c r="G13" s="361">
        <v>10</v>
      </c>
      <c r="H13" s="360">
        <f t="shared" ref="H13:H76" si="1">C13*G13</f>
        <v>4018.6000000000004</v>
      </c>
      <c r="I13" s="361">
        <v>10</v>
      </c>
      <c r="J13" s="360">
        <f t="shared" ref="J13:J76" si="2">I13*C13</f>
        <v>4018.6000000000004</v>
      </c>
      <c r="K13" s="361">
        <v>10</v>
      </c>
      <c r="L13" s="360">
        <f t="shared" ref="L13:L76" si="3">K13*C13</f>
        <v>4018.6000000000004</v>
      </c>
      <c r="M13" s="361">
        <v>8</v>
      </c>
      <c r="N13" s="360">
        <f t="shared" ref="N13:N76" si="4">M13*C13</f>
        <v>3214.88</v>
      </c>
    </row>
    <row r="14" spans="1:14">
      <c r="A14" s="358">
        <v>3</v>
      </c>
      <c r="B14" s="359" t="s">
        <v>130</v>
      </c>
      <c r="C14" s="360">
        <v>93.91</v>
      </c>
      <c r="D14" s="361">
        <v>2</v>
      </c>
      <c r="E14" s="362" t="s">
        <v>649</v>
      </c>
      <c r="F14" s="363">
        <f t="shared" si="0"/>
        <v>187.82</v>
      </c>
      <c r="G14" s="361">
        <v>1</v>
      </c>
      <c r="H14" s="360">
        <f t="shared" si="1"/>
        <v>93.91</v>
      </c>
      <c r="I14" s="361">
        <v>0</v>
      </c>
      <c r="J14" s="360">
        <f t="shared" si="2"/>
        <v>0</v>
      </c>
      <c r="K14" s="361">
        <v>1</v>
      </c>
      <c r="L14" s="360">
        <f t="shared" si="3"/>
        <v>93.91</v>
      </c>
      <c r="M14" s="361">
        <v>0</v>
      </c>
      <c r="N14" s="360">
        <f t="shared" si="4"/>
        <v>0</v>
      </c>
    </row>
    <row r="15" spans="1:14">
      <c r="A15" s="358">
        <v>4</v>
      </c>
      <c r="B15" s="359" t="s">
        <v>132</v>
      </c>
      <c r="C15" s="360">
        <v>40.130000000000003</v>
      </c>
      <c r="D15" s="361">
        <v>8</v>
      </c>
      <c r="E15" s="362" t="s">
        <v>769</v>
      </c>
      <c r="F15" s="363">
        <f t="shared" si="0"/>
        <v>321.04000000000002</v>
      </c>
      <c r="G15" s="361">
        <v>2</v>
      </c>
      <c r="H15" s="360">
        <f t="shared" si="1"/>
        <v>80.260000000000005</v>
      </c>
      <c r="I15" s="361">
        <v>2</v>
      </c>
      <c r="J15" s="360">
        <f t="shared" si="2"/>
        <v>80.260000000000005</v>
      </c>
      <c r="K15" s="361">
        <v>2</v>
      </c>
      <c r="L15" s="360">
        <f t="shared" si="3"/>
        <v>80.260000000000005</v>
      </c>
      <c r="M15" s="361">
        <v>2</v>
      </c>
      <c r="N15" s="360">
        <f t="shared" si="4"/>
        <v>80.260000000000005</v>
      </c>
    </row>
    <row r="16" spans="1:14">
      <c r="A16" s="358">
        <v>5</v>
      </c>
      <c r="B16" s="359" t="s">
        <v>139</v>
      </c>
      <c r="C16" s="360">
        <v>3.28</v>
      </c>
      <c r="D16" s="361">
        <v>8</v>
      </c>
      <c r="E16" s="362" t="s">
        <v>770</v>
      </c>
      <c r="F16" s="363">
        <f t="shared" si="0"/>
        <v>26.24</v>
      </c>
      <c r="G16" s="361">
        <v>4</v>
      </c>
      <c r="H16" s="360">
        <f t="shared" si="1"/>
        <v>13.12</v>
      </c>
      <c r="I16" s="361">
        <v>0</v>
      </c>
      <c r="J16" s="360">
        <f t="shared" si="2"/>
        <v>0</v>
      </c>
      <c r="K16" s="361">
        <v>4</v>
      </c>
      <c r="L16" s="360">
        <f t="shared" si="3"/>
        <v>13.12</v>
      </c>
      <c r="M16" s="361">
        <v>0</v>
      </c>
      <c r="N16" s="360">
        <f t="shared" si="4"/>
        <v>0</v>
      </c>
    </row>
    <row r="17" spans="1:14">
      <c r="A17" s="358">
        <v>6</v>
      </c>
      <c r="B17" s="364" t="s">
        <v>771</v>
      </c>
      <c r="C17" s="360">
        <v>200</v>
      </c>
      <c r="D17" s="361">
        <v>8</v>
      </c>
      <c r="E17" s="362" t="s">
        <v>54</v>
      </c>
      <c r="F17" s="363">
        <f t="shared" si="0"/>
        <v>1600</v>
      </c>
      <c r="G17" s="361">
        <v>2</v>
      </c>
      <c r="H17" s="360">
        <f t="shared" si="1"/>
        <v>400</v>
      </c>
      <c r="I17" s="361">
        <v>2</v>
      </c>
      <c r="J17" s="360">
        <f t="shared" si="2"/>
        <v>400</v>
      </c>
      <c r="K17" s="361">
        <v>2</v>
      </c>
      <c r="L17" s="360">
        <f t="shared" si="3"/>
        <v>400</v>
      </c>
      <c r="M17" s="361">
        <v>2</v>
      </c>
      <c r="N17" s="360">
        <f t="shared" si="4"/>
        <v>400</v>
      </c>
    </row>
    <row r="18" spans="1:14">
      <c r="A18" s="358">
        <v>7</v>
      </c>
      <c r="B18" s="364" t="s">
        <v>772</v>
      </c>
      <c r="C18" s="360">
        <v>189.66</v>
      </c>
      <c r="D18" s="361">
        <v>8</v>
      </c>
      <c r="E18" s="362" t="s">
        <v>54</v>
      </c>
      <c r="F18" s="363">
        <f t="shared" si="0"/>
        <v>1517.28</v>
      </c>
      <c r="G18" s="361">
        <v>2</v>
      </c>
      <c r="H18" s="360">
        <f t="shared" si="1"/>
        <v>379.32</v>
      </c>
      <c r="I18" s="361">
        <v>2</v>
      </c>
      <c r="J18" s="360">
        <f t="shared" si="2"/>
        <v>379.32</v>
      </c>
      <c r="K18" s="361">
        <v>2</v>
      </c>
      <c r="L18" s="360">
        <f t="shared" si="3"/>
        <v>379.32</v>
      </c>
      <c r="M18" s="361">
        <v>2</v>
      </c>
      <c r="N18" s="360">
        <f t="shared" si="4"/>
        <v>379.32</v>
      </c>
    </row>
    <row r="19" spans="1:14">
      <c r="A19" s="358">
        <v>8</v>
      </c>
      <c r="B19" s="364" t="s">
        <v>773</v>
      </c>
      <c r="C19" s="360">
        <v>211.5</v>
      </c>
      <c r="D19" s="361">
        <v>8</v>
      </c>
      <c r="E19" s="362" t="s">
        <v>54</v>
      </c>
      <c r="F19" s="363">
        <f t="shared" si="0"/>
        <v>1692</v>
      </c>
      <c r="G19" s="361">
        <v>2</v>
      </c>
      <c r="H19" s="360">
        <f t="shared" si="1"/>
        <v>423</v>
      </c>
      <c r="I19" s="361">
        <v>2</v>
      </c>
      <c r="J19" s="360">
        <f t="shared" si="2"/>
        <v>423</v>
      </c>
      <c r="K19" s="361">
        <v>2</v>
      </c>
      <c r="L19" s="360">
        <f t="shared" si="3"/>
        <v>423</v>
      </c>
      <c r="M19" s="361">
        <v>2</v>
      </c>
      <c r="N19" s="360">
        <f t="shared" si="4"/>
        <v>423</v>
      </c>
    </row>
    <row r="20" spans="1:14">
      <c r="A20" s="358">
        <v>9</v>
      </c>
      <c r="B20" s="364" t="s">
        <v>774</v>
      </c>
      <c r="C20" s="360">
        <v>12.88</v>
      </c>
      <c r="D20" s="361">
        <v>2</v>
      </c>
      <c r="E20" s="362" t="s">
        <v>128</v>
      </c>
      <c r="F20" s="363">
        <f t="shared" si="0"/>
        <v>25.76</v>
      </c>
      <c r="G20" s="361">
        <v>1</v>
      </c>
      <c r="H20" s="360">
        <f t="shared" si="1"/>
        <v>12.88</v>
      </c>
      <c r="I20" s="361">
        <v>0</v>
      </c>
      <c r="J20" s="360">
        <f t="shared" si="2"/>
        <v>0</v>
      </c>
      <c r="K20" s="361">
        <v>1</v>
      </c>
      <c r="L20" s="360">
        <f t="shared" si="3"/>
        <v>12.88</v>
      </c>
      <c r="M20" s="361">
        <v>0</v>
      </c>
      <c r="N20" s="360">
        <f t="shared" si="4"/>
        <v>0</v>
      </c>
    </row>
    <row r="21" spans="1:14">
      <c r="A21" s="358">
        <v>10</v>
      </c>
      <c r="B21" s="364" t="s">
        <v>775</v>
      </c>
      <c r="C21" s="360">
        <v>15.29</v>
      </c>
      <c r="D21" s="361">
        <v>2</v>
      </c>
      <c r="E21" s="362" t="s">
        <v>128</v>
      </c>
      <c r="F21" s="363">
        <f t="shared" si="0"/>
        <v>30.58</v>
      </c>
      <c r="G21" s="361">
        <v>1</v>
      </c>
      <c r="H21" s="360">
        <f t="shared" si="1"/>
        <v>15.29</v>
      </c>
      <c r="I21" s="361">
        <v>0</v>
      </c>
      <c r="J21" s="360">
        <f t="shared" si="2"/>
        <v>0</v>
      </c>
      <c r="K21" s="361">
        <v>1</v>
      </c>
      <c r="L21" s="360">
        <f t="shared" si="3"/>
        <v>15.29</v>
      </c>
      <c r="M21" s="361">
        <v>0</v>
      </c>
      <c r="N21" s="360">
        <f t="shared" si="4"/>
        <v>0</v>
      </c>
    </row>
    <row r="22" spans="1:14" ht="22">
      <c r="A22" s="358">
        <v>11</v>
      </c>
      <c r="B22" s="364" t="s">
        <v>776</v>
      </c>
      <c r="C22" s="360">
        <v>100.41</v>
      </c>
      <c r="D22" s="361">
        <v>8</v>
      </c>
      <c r="E22" s="362" t="s">
        <v>43</v>
      </c>
      <c r="F22" s="363">
        <f t="shared" si="0"/>
        <v>803.28</v>
      </c>
      <c r="G22" s="361">
        <v>2</v>
      </c>
      <c r="H22" s="360">
        <f t="shared" si="1"/>
        <v>200.82</v>
      </c>
      <c r="I22" s="361">
        <v>2</v>
      </c>
      <c r="J22" s="360">
        <f t="shared" si="2"/>
        <v>200.82</v>
      </c>
      <c r="K22" s="361">
        <v>2</v>
      </c>
      <c r="L22" s="360">
        <f t="shared" si="3"/>
        <v>200.82</v>
      </c>
      <c r="M22" s="361">
        <v>2</v>
      </c>
      <c r="N22" s="360">
        <f t="shared" si="4"/>
        <v>200.82</v>
      </c>
    </row>
    <row r="23" spans="1:14">
      <c r="A23" s="358">
        <v>12</v>
      </c>
      <c r="B23" s="365" t="s">
        <v>777</v>
      </c>
      <c r="C23" s="360">
        <v>68.63</v>
      </c>
      <c r="D23" s="361">
        <v>14</v>
      </c>
      <c r="E23" s="362" t="s">
        <v>51</v>
      </c>
      <c r="F23" s="363">
        <f t="shared" si="0"/>
        <v>960.81999999999994</v>
      </c>
      <c r="G23" s="361">
        <v>4</v>
      </c>
      <c r="H23" s="360">
        <f t="shared" si="1"/>
        <v>274.52</v>
      </c>
      <c r="I23" s="361">
        <v>4</v>
      </c>
      <c r="J23" s="360">
        <f t="shared" si="2"/>
        <v>274.52</v>
      </c>
      <c r="K23" s="361">
        <v>3</v>
      </c>
      <c r="L23" s="360">
        <f t="shared" si="3"/>
        <v>205.89</v>
      </c>
      <c r="M23" s="361">
        <v>3</v>
      </c>
      <c r="N23" s="360">
        <f t="shared" si="4"/>
        <v>205.89</v>
      </c>
    </row>
    <row r="24" spans="1:14">
      <c r="A24" s="358">
        <v>13</v>
      </c>
      <c r="B24" s="365" t="s">
        <v>778</v>
      </c>
      <c r="C24" s="360">
        <v>12.39</v>
      </c>
      <c r="D24" s="361">
        <v>10</v>
      </c>
      <c r="E24" s="362" t="s">
        <v>51</v>
      </c>
      <c r="F24" s="363">
        <f t="shared" si="0"/>
        <v>123.9</v>
      </c>
      <c r="G24" s="361">
        <v>2</v>
      </c>
      <c r="H24" s="360">
        <f t="shared" si="1"/>
        <v>24.78</v>
      </c>
      <c r="I24" s="361">
        <v>3</v>
      </c>
      <c r="J24" s="360">
        <f t="shared" si="2"/>
        <v>37.17</v>
      </c>
      <c r="K24" s="361">
        <v>3</v>
      </c>
      <c r="L24" s="360">
        <f t="shared" si="3"/>
        <v>37.17</v>
      </c>
      <c r="M24" s="361">
        <v>2</v>
      </c>
      <c r="N24" s="360">
        <f t="shared" si="4"/>
        <v>24.78</v>
      </c>
    </row>
    <row r="25" spans="1:14">
      <c r="A25" s="358">
        <v>14</v>
      </c>
      <c r="B25" s="365" t="s">
        <v>779</v>
      </c>
      <c r="C25" s="360">
        <v>6.97</v>
      </c>
      <c r="D25" s="361">
        <v>8</v>
      </c>
      <c r="E25" s="362" t="s">
        <v>51</v>
      </c>
      <c r="F25" s="363">
        <f t="shared" si="0"/>
        <v>55.76</v>
      </c>
      <c r="G25" s="361">
        <v>2</v>
      </c>
      <c r="H25" s="360">
        <f t="shared" si="1"/>
        <v>13.94</v>
      </c>
      <c r="I25" s="361">
        <v>2</v>
      </c>
      <c r="J25" s="360">
        <f t="shared" si="2"/>
        <v>13.94</v>
      </c>
      <c r="K25" s="361">
        <v>2</v>
      </c>
      <c r="L25" s="360">
        <f t="shared" si="3"/>
        <v>13.94</v>
      </c>
      <c r="M25" s="361">
        <v>2</v>
      </c>
      <c r="N25" s="360">
        <f t="shared" si="4"/>
        <v>13.94</v>
      </c>
    </row>
    <row r="26" spans="1:14">
      <c r="A26" s="358">
        <v>15</v>
      </c>
      <c r="B26" s="365" t="s">
        <v>780</v>
      </c>
      <c r="C26" s="360">
        <v>25.01</v>
      </c>
      <c r="D26" s="361">
        <v>4</v>
      </c>
      <c r="E26" s="362" t="s">
        <v>51</v>
      </c>
      <c r="F26" s="363">
        <f t="shared" si="0"/>
        <v>100.04</v>
      </c>
      <c r="G26" s="361">
        <v>1</v>
      </c>
      <c r="H26" s="360">
        <f t="shared" si="1"/>
        <v>25.01</v>
      </c>
      <c r="I26" s="361">
        <v>1</v>
      </c>
      <c r="J26" s="360">
        <f t="shared" si="2"/>
        <v>25.01</v>
      </c>
      <c r="K26" s="361">
        <v>1</v>
      </c>
      <c r="L26" s="360">
        <f t="shared" si="3"/>
        <v>25.01</v>
      </c>
      <c r="M26" s="361">
        <v>1</v>
      </c>
      <c r="N26" s="360">
        <f t="shared" si="4"/>
        <v>25.01</v>
      </c>
    </row>
    <row r="27" spans="1:14">
      <c r="A27" s="358">
        <v>16</v>
      </c>
      <c r="B27" s="365" t="s">
        <v>781</v>
      </c>
      <c r="C27" s="360">
        <v>21.24</v>
      </c>
      <c r="D27" s="361">
        <v>6</v>
      </c>
      <c r="E27" s="362" t="s">
        <v>782</v>
      </c>
      <c r="F27" s="363">
        <f t="shared" si="0"/>
        <v>127.44</v>
      </c>
      <c r="G27" s="361">
        <v>2</v>
      </c>
      <c r="H27" s="360">
        <f t="shared" si="1"/>
        <v>42.48</v>
      </c>
      <c r="I27" s="361">
        <v>2</v>
      </c>
      <c r="J27" s="360">
        <f t="shared" si="2"/>
        <v>42.48</v>
      </c>
      <c r="K27" s="361">
        <v>2</v>
      </c>
      <c r="L27" s="360">
        <f t="shared" si="3"/>
        <v>42.48</v>
      </c>
      <c r="M27" s="361">
        <v>0</v>
      </c>
      <c r="N27" s="360">
        <f t="shared" si="4"/>
        <v>0</v>
      </c>
    </row>
    <row r="28" spans="1:14">
      <c r="A28" s="358">
        <v>17</v>
      </c>
      <c r="B28" s="365" t="s">
        <v>783</v>
      </c>
      <c r="C28" s="360">
        <v>26.21</v>
      </c>
      <c r="D28" s="361">
        <v>8</v>
      </c>
      <c r="E28" s="362" t="s">
        <v>784</v>
      </c>
      <c r="F28" s="363">
        <f t="shared" si="0"/>
        <v>209.68</v>
      </c>
      <c r="G28" s="361">
        <v>4</v>
      </c>
      <c r="H28" s="360">
        <f t="shared" si="1"/>
        <v>104.84</v>
      </c>
      <c r="I28" s="361">
        <v>0</v>
      </c>
      <c r="J28" s="360">
        <f t="shared" si="2"/>
        <v>0</v>
      </c>
      <c r="K28" s="361">
        <v>4</v>
      </c>
      <c r="L28" s="360">
        <f t="shared" si="3"/>
        <v>104.84</v>
      </c>
      <c r="M28" s="361">
        <v>0</v>
      </c>
      <c r="N28" s="360">
        <f t="shared" si="4"/>
        <v>0</v>
      </c>
    </row>
    <row r="29" spans="1:14">
      <c r="A29" s="358">
        <v>18</v>
      </c>
      <c r="B29" s="365" t="s">
        <v>785</v>
      </c>
      <c r="C29" s="360">
        <v>29.12</v>
      </c>
      <c r="D29" s="361">
        <v>6</v>
      </c>
      <c r="E29" s="362" t="s">
        <v>784</v>
      </c>
      <c r="F29" s="363">
        <f t="shared" si="0"/>
        <v>174.72</v>
      </c>
      <c r="G29" s="361">
        <v>3</v>
      </c>
      <c r="H29" s="360">
        <f t="shared" si="1"/>
        <v>87.36</v>
      </c>
      <c r="I29" s="361">
        <v>0</v>
      </c>
      <c r="J29" s="360">
        <f t="shared" si="2"/>
        <v>0</v>
      </c>
      <c r="K29" s="361">
        <v>3</v>
      </c>
      <c r="L29" s="360">
        <f t="shared" si="3"/>
        <v>87.36</v>
      </c>
      <c r="M29" s="361">
        <v>0</v>
      </c>
      <c r="N29" s="360">
        <f t="shared" si="4"/>
        <v>0</v>
      </c>
    </row>
    <row r="30" spans="1:14">
      <c r="A30" s="358">
        <v>19</v>
      </c>
      <c r="B30" s="364" t="s">
        <v>786</v>
      </c>
      <c r="C30" s="360">
        <v>5.57</v>
      </c>
      <c r="D30" s="361">
        <v>10</v>
      </c>
      <c r="E30" s="362" t="s">
        <v>128</v>
      </c>
      <c r="F30" s="363">
        <f t="shared" si="0"/>
        <v>55.7</v>
      </c>
      <c r="G30" s="361">
        <v>5</v>
      </c>
      <c r="H30" s="360">
        <f t="shared" si="1"/>
        <v>27.85</v>
      </c>
      <c r="I30" s="361">
        <v>0</v>
      </c>
      <c r="J30" s="360">
        <f t="shared" si="2"/>
        <v>0</v>
      </c>
      <c r="K30" s="361">
        <v>5</v>
      </c>
      <c r="L30" s="360">
        <f t="shared" si="3"/>
        <v>27.85</v>
      </c>
      <c r="M30" s="361">
        <v>0</v>
      </c>
      <c r="N30" s="360">
        <f t="shared" si="4"/>
        <v>0</v>
      </c>
    </row>
    <row r="31" spans="1:14">
      <c r="A31" s="358">
        <v>20</v>
      </c>
      <c r="B31" s="364" t="s">
        <v>787</v>
      </c>
      <c r="C31" s="360">
        <v>11.96</v>
      </c>
      <c r="D31" s="361">
        <v>10</v>
      </c>
      <c r="E31" s="362" t="s">
        <v>128</v>
      </c>
      <c r="F31" s="363">
        <f t="shared" si="0"/>
        <v>119.60000000000001</v>
      </c>
      <c r="G31" s="361">
        <v>5</v>
      </c>
      <c r="H31" s="360">
        <f t="shared" si="1"/>
        <v>59.800000000000004</v>
      </c>
      <c r="I31" s="361">
        <v>0</v>
      </c>
      <c r="J31" s="360">
        <f t="shared" si="2"/>
        <v>0</v>
      </c>
      <c r="K31" s="361">
        <v>5</v>
      </c>
      <c r="L31" s="360">
        <f t="shared" si="3"/>
        <v>59.800000000000004</v>
      </c>
      <c r="M31" s="361">
        <v>0</v>
      </c>
      <c r="N31" s="360">
        <f t="shared" si="4"/>
        <v>0</v>
      </c>
    </row>
    <row r="32" spans="1:14">
      <c r="A32" s="358">
        <v>21</v>
      </c>
      <c r="B32" s="364" t="s">
        <v>788</v>
      </c>
      <c r="C32" s="360">
        <v>12.01</v>
      </c>
      <c r="D32" s="361">
        <v>10</v>
      </c>
      <c r="E32" s="362" t="s">
        <v>128</v>
      </c>
      <c r="F32" s="363">
        <f t="shared" si="0"/>
        <v>120.1</v>
      </c>
      <c r="G32" s="361">
        <v>5</v>
      </c>
      <c r="H32" s="360">
        <f t="shared" si="1"/>
        <v>60.05</v>
      </c>
      <c r="I32" s="361">
        <v>0</v>
      </c>
      <c r="J32" s="360">
        <f t="shared" si="2"/>
        <v>0</v>
      </c>
      <c r="K32" s="361">
        <v>5</v>
      </c>
      <c r="L32" s="360">
        <f t="shared" si="3"/>
        <v>60.05</v>
      </c>
      <c r="M32" s="361">
        <v>0</v>
      </c>
      <c r="N32" s="360">
        <f t="shared" si="4"/>
        <v>0</v>
      </c>
    </row>
    <row r="33" spans="1:14">
      <c r="A33" s="358">
        <v>22</v>
      </c>
      <c r="B33" s="364" t="s">
        <v>789</v>
      </c>
      <c r="C33" s="360">
        <v>12</v>
      </c>
      <c r="D33" s="361">
        <v>10</v>
      </c>
      <c r="E33" s="362" t="s">
        <v>128</v>
      </c>
      <c r="F33" s="363">
        <f t="shared" si="0"/>
        <v>120</v>
      </c>
      <c r="G33" s="361">
        <v>5</v>
      </c>
      <c r="H33" s="360">
        <f t="shared" si="1"/>
        <v>60</v>
      </c>
      <c r="I33" s="361">
        <v>0</v>
      </c>
      <c r="J33" s="360">
        <f t="shared" si="2"/>
        <v>0</v>
      </c>
      <c r="K33" s="361">
        <v>5</v>
      </c>
      <c r="L33" s="360">
        <f t="shared" si="3"/>
        <v>60</v>
      </c>
      <c r="M33" s="361">
        <v>0</v>
      </c>
      <c r="N33" s="360">
        <f t="shared" si="4"/>
        <v>0</v>
      </c>
    </row>
    <row r="34" spans="1:14">
      <c r="A34" s="358">
        <v>23</v>
      </c>
      <c r="B34" s="364" t="s">
        <v>790</v>
      </c>
      <c r="C34" s="360">
        <v>19.66</v>
      </c>
      <c r="D34" s="361">
        <v>2</v>
      </c>
      <c r="E34" s="362" t="s">
        <v>128</v>
      </c>
      <c r="F34" s="363">
        <f t="shared" si="0"/>
        <v>39.32</v>
      </c>
      <c r="G34" s="361">
        <v>2</v>
      </c>
      <c r="H34" s="360">
        <f t="shared" si="1"/>
        <v>39.32</v>
      </c>
      <c r="I34" s="361">
        <v>0</v>
      </c>
      <c r="J34" s="360">
        <f t="shared" si="2"/>
        <v>0</v>
      </c>
      <c r="K34" s="361">
        <v>0</v>
      </c>
      <c r="L34" s="360">
        <f t="shared" si="3"/>
        <v>0</v>
      </c>
      <c r="M34" s="361">
        <v>0</v>
      </c>
      <c r="N34" s="360">
        <f t="shared" si="4"/>
        <v>0</v>
      </c>
    </row>
    <row r="35" spans="1:14">
      <c r="A35" s="358">
        <v>24</v>
      </c>
      <c r="B35" s="364" t="s">
        <v>244</v>
      </c>
      <c r="C35" s="360">
        <v>44.65</v>
      </c>
      <c r="D35" s="361">
        <v>20</v>
      </c>
      <c r="E35" s="362" t="s">
        <v>128</v>
      </c>
      <c r="F35" s="363">
        <f t="shared" si="0"/>
        <v>893</v>
      </c>
      <c r="G35" s="361">
        <v>5</v>
      </c>
      <c r="H35" s="360">
        <f t="shared" si="1"/>
        <v>223.25</v>
      </c>
      <c r="I35" s="361">
        <v>5</v>
      </c>
      <c r="J35" s="360">
        <f t="shared" si="2"/>
        <v>223.25</v>
      </c>
      <c r="K35" s="361">
        <v>5</v>
      </c>
      <c r="L35" s="360">
        <f t="shared" si="3"/>
        <v>223.25</v>
      </c>
      <c r="M35" s="361">
        <v>5</v>
      </c>
      <c r="N35" s="360">
        <f t="shared" si="4"/>
        <v>223.25</v>
      </c>
    </row>
    <row r="36" spans="1:14">
      <c r="A36" s="358">
        <v>25</v>
      </c>
      <c r="B36" s="364" t="s">
        <v>791</v>
      </c>
      <c r="C36" s="360">
        <v>24.02</v>
      </c>
      <c r="D36" s="361">
        <v>2</v>
      </c>
      <c r="E36" s="362" t="s">
        <v>769</v>
      </c>
      <c r="F36" s="363">
        <f t="shared" si="0"/>
        <v>48.04</v>
      </c>
      <c r="G36" s="361">
        <v>1</v>
      </c>
      <c r="H36" s="360">
        <f t="shared" si="1"/>
        <v>24.02</v>
      </c>
      <c r="I36" s="361">
        <v>0</v>
      </c>
      <c r="J36" s="360">
        <f t="shared" si="2"/>
        <v>0</v>
      </c>
      <c r="K36" s="361">
        <v>1</v>
      </c>
      <c r="L36" s="360">
        <f t="shared" si="3"/>
        <v>24.02</v>
      </c>
      <c r="M36" s="361">
        <v>0</v>
      </c>
      <c r="N36" s="360">
        <f t="shared" si="4"/>
        <v>0</v>
      </c>
    </row>
    <row r="37" spans="1:14">
      <c r="A37" s="358">
        <v>26</v>
      </c>
      <c r="B37" s="359" t="s">
        <v>792</v>
      </c>
      <c r="C37" s="360">
        <v>23.46</v>
      </c>
      <c r="D37" s="361">
        <v>8</v>
      </c>
      <c r="E37" s="362" t="s">
        <v>51</v>
      </c>
      <c r="F37" s="363">
        <f t="shared" si="0"/>
        <v>187.68</v>
      </c>
      <c r="G37" s="361">
        <v>2</v>
      </c>
      <c r="H37" s="360">
        <f t="shared" si="1"/>
        <v>46.92</v>
      </c>
      <c r="I37" s="361">
        <v>2</v>
      </c>
      <c r="J37" s="360">
        <f t="shared" si="2"/>
        <v>46.92</v>
      </c>
      <c r="K37" s="361">
        <v>2</v>
      </c>
      <c r="L37" s="360">
        <f t="shared" si="3"/>
        <v>46.92</v>
      </c>
      <c r="M37" s="361">
        <v>2</v>
      </c>
      <c r="N37" s="360">
        <f t="shared" si="4"/>
        <v>46.92</v>
      </c>
    </row>
    <row r="38" spans="1:14">
      <c r="A38" s="358">
        <v>27</v>
      </c>
      <c r="B38" s="366" t="s">
        <v>793</v>
      </c>
      <c r="C38" s="360">
        <v>100.46</v>
      </c>
      <c r="D38" s="361">
        <v>8</v>
      </c>
      <c r="E38" s="362" t="s">
        <v>57</v>
      </c>
      <c r="F38" s="363">
        <f t="shared" si="0"/>
        <v>803.68</v>
      </c>
      <c r="G38" s="361">
        <v>2</v>
      </c>
      <c r="H38" s="360">
        <f t="shared" si="1"/>
        <v>200.92</v>
      </c>
      <c r="I38" s="361">
        <v>2</v>
      </c>
      <c r="J38" s="360">
        <f t="shared" si="2"/>
        <v>200.92</v>
      </c>
      <c r="K38" s="361">
        <v>2</v>
      </c>
      <c r="L38" s="360">
        <f t="shared" si="3"/>
        <v>200.92</v>
      </c>
      <c r="M38" s="361">
        <v>2</v>
      </c>
      <c r="N38" s="360">
        <f t="shared" si="4"/>
        <v>200.92</v>
      </c>
    </row>
    <row r="39" spans="1:14">
      <c r="A39" s="358">
        <v>28</v>
      </c>
      <c r="B39" s="366" t="s">
        <v>794</v>
      </c>
      <c r="C39" s="360">
        <v>16.16</v>
      </c>
      <c r="D39" s="361">
        <v>8</v>
      </c>
      <c r="E39" s="362" t="s">
        <v>57</v>
      </c>
      <c r="F39" s="363">
        <f t="shared" si="0"/>
        <v>129.28</v>
      </c>
      <c r="G39" s="361">
        <v>2</v>
      </c>
      <c r="H39" s="360">
        <f t="shared" si="1"/>
        <v>32.32</v>
      </c>
      <c r="I39" s="361">
        <v>2</v>
      </c>
      <c r="J39" s="360">
        <f t="shared" si="2"/>
        <v>32.32</v>
      </c>
      <c r="K39" s="361">
        <v>2</v>
      </c>
      <c r="L39" s="360">
        <f t="shared" si="3"/>
        <v>32.32</v>
      </c>
      <c r="M39" s="361">
        <v>2</v>
      </c>
      <c r="N39" s="360">
        <f t="shared" si="4"/>
        <v>32.32</v>
      </c>
    </row>
    <row r="40" spans="1:14">
      <c r="A40" s="358">
        <v>29</v>
      </c>
      <c r="B40" s="366" t="s">
        <v>795</v>
      </c>
      <c r="C40" s="360">
        <v>32.54</v>
      </c>
      <c r="D40" s="361">
        <v>8</v>
      </c>
      <c r="E40" s="362" t="s">
        <v>57</v>
      </c>
      <c r="F40" s="363">
        <f t="shared" si="0"/>
        <v>260.32</v>
      </c>
      <c r="G40" s="361">
        <v>2</v>
      </c>
      <c r="H40" s="360">
        <f t="shared" si="1"/>
        <v>65.08</v>
      </c>
      <c r="I40" s="361">
        <v>2</v>
      </c>
      <c r="J40" s="360">
        <f t="shared" si="2"/>
        <v>65.08</v>
      </c>
      <c r="K40" s="361">
        <v>2</v>
      </c>
      <c r="L40" s="360">
        <f t="shared" si="3"/>
        <v>65.08</v>
      </c>
      <c r="M40" s="361">
        <v>2</v>
      </c>
      <c r="N40" s="360">
        <f t="shared" si="4"/>
        <v>65.08</v>
      </c>
    </row>
    <row r="41" spans="1:14">
      <c r="A41" s="358">
        <v>30</v>
      </c>
      <c r="B41" s="366" t="s">
        <v>796</v>
      </c>
      <c r="C41" s="360">
        <v>8.7200000000000006</v>
      </c>
      <c r="D41" s="361">
        <v>4</v>
      </c>
      <c r="E41" s="362" t="s">
        <v>54</v>
      </c>
      <c r="F41" s="363">
        <f t="shared" si="0"/>
        <v>34.880000000000003</v>
      </c>
      <c r="G41" s="361">
        <v>0</v>
      </c>
      <c r="H41" s="360">
        <f t="shared" si="1"/>
        <v>0</v>
      </c>
      <c r="I41" s="361">
        <v>2</v>
      </c>
      <c r="J41" s="360">
        <f t="shared" si="2"/>
        <v>17.440000000000001</v>
      </c>
      <c r="K41" s="361">
        <v>2</v>
      </c>
      <c r="L41" s="360">
        <f t="shared" si="3"/>
        <v>17.440000000000001</v>
      </c>
      <c r="M41" s="361">
        <v>0</v>
      </c>
      <c r="N41" s="360">
        <f t="shared" si="4"/>
        <v>0</v>
      </c>
    </row>
    <row r="42" spans="1:14">
      <c r="A42" s="358">
        <v>31</v>
      </c>
      <c r="B42" s="365" t="s">
        <v>797</v>
      </c>
      <c r="C42" s="360">
        <v>185.64</v>
      </c>
      <c r="D42" s="361">
        <v>4</v>
      </c>
      <c r="E42" s="362" t="s">
        <v>191</v>
      </c>
      <c r="F42" s="363">
        <f t="shared" si="0"/>
        <v>742.56</v>
      </c>
      <c r="G42" s="361">
        <v>0</v>
      </c>
      <c r="H42" s="360">
        <f t="shared" si="1"/>
        <v>0</v>
      </c>
      <c r="I42" s="361">
        <v>2</v>
      </c>
      <c r="J42" s="360">
        <f t="shared" si="2"/>
        <v>371.28</v>
      </c>
      <c r="K42" s="361">
        <v>0</v>
      </c>
      <c r="L42" s="360">
        <f t="shared" si="3"/>
        <v>0</v>
      </c>
      <c r="M42" s="361">
        <v>2</v>
      </c>
      <c r="N42" s="360">
        <f t="shared" si="4"/>
        <v>371.28</v>
      </c>
    </row>
    <row r="43" spans="1:14">
      <c r="A43" s="358">
        <v>32</v>
      </c>
      <c r="B43" s="364" t="s">
        <v>182</v>
      </c>
      <c r="C43" s="360">
        <v>92.82</v>
      </c>
      <c r="D43" s="361">
        <v>1</v>
      </c>
      <c r="E43" s="362" t="s">
        <v>191</v>
      </c>
      <c r="F43" s="363">
        <f t="shared" si="0"/>
        <v>92.82</v>
      </c>
      <c r="G43" s="361">
        <v>0</v>
      </c>
      <c r="H43" s="360">
        <f t="shared" si="1"/>
        <v>0</v>
      </c>
      <c r="I43" s="361">
        <v>1</v>
      </c>
      <c r="J43" s="360">
        <f t="shared" si="2"/>
        <v>92.82</v>
      </c>
      <c r="K43" s="361">
        <v>0</v>
      </c>
      <c r="L43" s="360">
        <f t="shared" si="3"/>
        <v>0</v>
      </c>
      <c r="M43" s="361">
        <v>0</v>
      </c>
      <c r="N43" s="360">
        <f t="shared" si="4"/>
        <v>0</v>
      </c>
    </row>
    <row r="44" spans="1:14">
      <c r="A44" s="358">
        <v>33</v>
      </c>
      <c r="B44" s="364" t="s">
        <v>798</v>
      </c>
      <c r="C44" s="360">
        <v>186.02</v>
      </c>
      <c r="D44" s="361">
        <v>2</v>
      </c>
      <c r="E44" s="362" t="s">
        <v>649</v>
      </c>
      <c r="F44" s="363">
        <f t="shared" si="0"/>
        <v>372.04</v>
      </c>
      <c r="G44" s="361">
        <v>1</v>
      </c>
      <c r="H44" s="360">
        <f t="shared" si="1"/>
        <v>186.02</v>
      </c>
      <c r="I44" s="361">
        <v>0</v>
      </c>
      <c r="J44" s="360">
        <f t="shared" si="2"/>
        <v>0</v>
      </c>
      <c r="K44" s="361">
        <v>1</v>
      </c>
      <c r="L44" s="360">
        <f t="shared" si="3"/>
        <v>186.02</v>
      </c>
      <c r="M44" s="361">
        <v>0</v>
      </c>
      <c r="N44" s="360">
        <f t="shared" si="4"/>
        <v>0</v>
      </c>
    </row>
    <row r="45" spans="1:14">
      <c r="A45" s="358">
        <v>34</v>
      </c>
      <c r="B45" s="364" t="s">
        <v>799</v>
      </c>
      <c r="C45" s="360">
        <v>34.94</v>
      </c>
      <c r="D45" s="361">
        <v>1</v>
      </c>
      <c r="E45" s="362" t="s">
        <v>191</v>
      </c>
      <c r="F45" s="363">
        <f t="shared" si="0"/>
        <v>34.94</v>
      </c>
      <c r="G45" s="361">
        <v>1</v>
      </c>
      <c r="H45" s="360">
        <f t="shared" si="1"/>
        <v>34.94</v>
      </c>
      <c r="I45" s="361">
        <v>0</v>
      </c>
      <c r="J45" s="360">
        <f t="shared" si="2"/>
        <v>0</v>
      </c>
      <c r="K45" s="361">
        <v>0</v>
      </c>
      <c r="L45" s="360">
        <f t="shared" si="3"/>
        <v>0</v>
      </c>
      <c r="M45" s="361">
        <v>0</v>
      </c>
      <c r="N45" s="360">
        <f t="shared" si="4"/>
        <v>0</v>
      </c>
    </row>
    <row r="46" spans="1:14">
      <c r="A46" s="358">
        <v>35</v>
      </c>
      <c r="B46" s="364" t="s">
        <v>461</v>
      </c>
      <c r="C46" s="360">
        <v>5000</v>
      </c>
      <c r="D46" s="361">
        <v>1</v>
      </c>
      <c r="E46" s="362" t="s">
        <v>36</v>
      </c>
      <c r="F46" s="363">
        <f t="shared" si="0"/>
        <v>5000</v>
      </c>
      <c r="G46" s="361">
        <v>1</v>
      </c>
      <c r="H46" s="360">
        <f t="shared" si="1"/>
        <v>5000</v>
      </c>
      <c r="I46" s="361">
        <v>0</v>
      </c>
      <c r="J46" s="360">
        <f t="shared" si="2"/>
        <v>0</v>
      </c>
      <c r="K46" s="361">
        <v>0</v>
      </c>
      <c r="L46" s="360">
        <f t="shared" si="3"/>
        <v>0</v>
      </c>
      <c r="M46" s="361">
        <v>0</v>
      </c>
      <c r="N46" s="360">
        <f t="shared" si="4"/>
        <v>0</v>
      </c>
    </row>
    <row r="47" spans="1:14">
      <c r="A47" s="358">
        <v>36</v>
      </c>
      <c r="B47" s="359" t="s">
        <v>697</v>
      </c>
      <c r="C47" s="360">
        <v>3500</v>
      </c>
      <c r="D47" s="361">
        <v>1</v>
      </c>
      <c r="E47" s="362" t="s">
        <v>191</v>
      </c>
      <c r="F47" s="363">
        <f t="shared" si="0"/>
        <v>3500</v>
      </c>
      <c r="G47" s="361">
        <v>1</v>
      </c>
      <c r="H47" s="360">
        <f t="shared" si="1"/>
        <v>3500</v>
      </c>
      <c r="I47" s="361">
        <v>0</v>
      </c>
      <c r="J47" s="360">
        <f t="shared" si="2"/>
        <v>0</v>
      </c>
      <c r="K47" s="361">
        <v>0</v>
      </c>
      <c r="L47" s="360">
        <f t="shared" si="3"/>
        <v>0</v>
      </c>
      <c r="M47" s="361">
        <v>0</v>
      </c>
      <c r="N47" s="360">
        <f t="shared" si="4"/>
        <v>0</v>
      </c>
    </row>
    <row r="48" spans="1:14">
      <c r="A48" s="358">
        <v>37</v>
      </c>
      <c r="B48" s="367" t="s">
        <v>800</v>
      </c>
      <c r="C48" s="360">
        <v>185</v>
      </c>
      <c r="D48" s="361">
        <v>40</v>
      </c>
      <c r="E48" s="362" t="s">
        <v>43</v>
      </c>
      <c r="F48" s="363">
        <f t="shared" si="0"/>
        <v>7400</v>
      </c>
      <c r="G48" s="361">
        <v>10</v>
      </c>
      <c r="H48" s="360">
        <f t="shared" si="1"/>
        <v>1850</v>
      </c>
      <c r="I48" s="361">
        <v>10</v>
      </c>
      <c r="J48" s="360">
        <f t="shared" si="2"/>
        <v>1850</v>
      </c>
      <c r="K48" s="361">
        <v>10</v>
      </c>
      <c r="L48" s="360">
        <f t="shared" si="3"/>
        <v>1850</v>
      </c>
      <c r="M48" s="361">
        <v>10</v>
      </c>
      <c r="N48" s="360">
        <f t="shared" si="4"/>
        <v>1850</v>
      </c>
    </row>
    <row r="49" spans="1:14">
      <c r="A49" s="358">
        <v>38</v>
      </c>
      <c r="B49" s="367" t="s">
        <v>801</v>
      </c>
      <c r="C49" s="360">
        <v>220</v>
      </c>
      <c r="D49" s="361">
        <v>70</v>
      </c>
      <c r="E49" s="362" t="s">
        <v>43</v>
      </c>
      <c r="F49" s="363">
        <f t="shared" si="0"/>
        <v>15400</v>
      </c>
      <c r="G49" s="361">
        <v>20</v>
      </c>
      <c r="H49" s="360">
        <f t="shared" si="1"/>
        <v>4400</v>
      </c>
      <c r="I49" s="361">
        <v>20</v>
      </c>
      <c r="J49" s="360">
        <f t="shared" si="2"/>
        <v>4400</v>
      </c>
      <c r="K49" s="361">
        <v>10</v>
      </c>
      <c r="L49" s="360">
        <f t="shared" si="3"/>
        <v>2200</v>
      </c>
      <c r="M49" s="361">
        <v>20</v>
      </c>
      <c r="N49" s="360">
        <f t="shared" si="4"/>
        <v>4400</v>
      </c>
    </row>
    <row r="50" spans="1:14">
      <c r="A50" s="358">
        <v>39</v>
      </c>
      <c r="B50" s="367" t="s">
        <v>802</v>
      </c>
      <c r="C50" s="360">
        <v>200</v>
      </c>
      <c r="D50" s="361">
        <v>40</v>
      </c>
      <c r="E50" s="362" t="s">
        <v>43</v>
      </c>
      <c r="F50" s="363">
        <f t="shared" si="0"/>
        <v>8000</v>
      </c>
      <c r="G50" s="361">
        <v>10</v>
      </c>
      <c r="H50" s="360">
        <f t="shared" si="1"/>
        <v>2000</v>
      </c>
      <c r="I50" s="361">
        <v>10</v>
      </c>
      <c r="J50" s="360">
        <f t="shared" si="2"/>
        <v>2000</v>
      </c>
      <c r="K50" s="361">
        <v>10</v>
      </c>
      <c r="L50" s="360">
        <f t="shared" si="3"/>
        <v>2000</v>
      </c>
      <c r="M50" s="361">
        <v>10</v>
      </c>
      <c r="N50" s="360">
        <f t="shared" si="4"/>
        <v>2000</v>
      </c>
    </row>
    <row r="51" spans="1:14">
      <c r="A51" s="358">
        <v>40</v>
      </c>
      <c r="B51" s="367" t="s">
        <v>803</v>
      </c>
      <c r="C51" s="360">
        <v>65</v>
      </c>
      <c r="D51" s="361">
        <v>8</v>
      </c>
      <c r="E51" s="362" t="s">
        <v>51</v>
      </c>
      <c r="F51" s="363">
        <f t="shared" si="0"/>
        <v>520</v>
      </c>
      <c r="G51" s="361">
        <v>2</v>
      </c>
      <c r="H51" s="360">
        <f t="shared" si="1"/>
        <v>130</v>
      </c>
      <c r="I51" s="361">
        <v>2</v>
      </c>
      <c r="J51" s="360">
        <f t="shared" si="2"/>
        <v>130</v>
      </c>
      <c r="K51" s="361">
        <v>2</v>
      </c>
      <c r="L51" s="360">
        <f t="shared" si="3"/>
        <v>130</v>
      </c>
      <c r="M51" s="361">
        <v>2</v>
      </c>
      <c r="N51" s="360">
        <f t="shared" si="4"/>
        <v>130</v>
      </c>
    </row>
    <row r="52" spans="1:14">
      <c r="A52" s="358">
        <v>41</v>
      </c>
      <c r="B52" s="367" t="s">
        <v>223</v>
      </c>
      <c r="C52" s="360">
        <v>155</v>
      </c>
      <c r="D52" s="361">
        <v>16</v>
      </c>
      <c r="E52" s="362" t="s">
        <v>61</v>
      </c>
      <c r="F52" s="363">
        <f t="shared" si="0"/>
        <v>2480</v>
      </c>
      <c r="G52" s="361">
        <v>5</v>
      </c>
      <c r="H52" s="360">
        <f t="shared" si="1"/>
        <v>775</v>
      </c>
      <c r="I52" s="361">
        <v>5</v>
      </c>
      <c r="J52" s="360">
        <f t="shared" si="2"/>
        <v>775</v>
      </c>
      <c r="K52" s="361">
        <v>3</v>
      </c>
      <c r="L52" s="360">
        <f t="shared" si="3"/>
        <v>465</v>
      </c>
      <c r="M52" s="361">
        <v>3</v>
      </c>
      <c r="N52" s="360">
        <f t="shared" si="4"/>
        <v>465</v>
      </c>
    </row>
    <row r="53" spans="1:14">
      <c r="A53" s="358">
        <v>42</v>
      </c>
      <c r="B53" s="367" t="s">
        <v>225</v>
      </c>
      <c r="C53" s="360">
        <v>154.80000000000001</v>
      </c>
      <c r="D53" s="361">
        <v>26</v>
      </c>
      <c r="E53" s="362" t="s">
        <v>61</v>
      </c>
      <c r="F53" s="363">
        <f t="shared" si="0"/>
        <v>4024.8</v>
      </c>
      <c r="G53" s="361">
        <v>8</v>
      </c>
      <c r="H53" s="360">
        <f t="shared" si="1"/>
        <v>1238.4000000000001</v>
      </c>
      <c r="I53" s="361">
        <v>8</v>
      </c>
      <c r="J53" s="360">
        <f t="shared" si="2"/>
        <v>1238.4000000000001</v>
      </c>
      <c r="K53" s="361">
        <v>5</v>
      </c>
      <c r="L53" s="360">
        <f t="shared" si="3"/>
        <v>774</v>
      </c>
      <c r="M53" s="361">
        <v>5</v>
      </c>
      <c r="N53" s="360">
        <f t="shared" si="4"/>
        <v>774</v>
      </c>
    </row>
    <row r="54" spans="1:14">
      <c r="A54" s="358">
        <v>43</v>
      </c>
      <c r="B54" s="367" t="s">
        <v>804</v>
      </c>
      <c r="C54" s="360">
        <v>149.4</v>
      </c>
      <c r="D54" s="361">
        <v>36</v>
      </c>
      <c r="E54" s="362" t="s">
        <v>61</v>
      </c>
      <c r="F54" s="363">
        <f t="shared" si="0"/>
        <v>5378.4000000000005</v>
      </c>
      <c r="G54" s="361">
        <v>10</v>
      </c>
      <c r="H54" s="360">
        <f t="shared" si="1"/>
        <v>1494</v>
      </c>
      <c r="I54" s="361">
        <v>10</v>
      </c>
      <c r="J54" s="360">
        <f t="shared" si="2"/>
        <v>1494</v>
      </c>
      <c r="K54" s="361">
        <v>8</v>
      </c>
      <c r="L54" s="360">
        <f t="shared" si="3"/>
        <v>1195.2</v>
      </c>
      <c r="M54" s="361">
        <v>8</v>
      </c>
      <c r="N54" s="360">
        <f t="shared" si="4"/>
        <v>1195.2</v>
      </c>
    </row>
    <row r="55" spans="1:14">
      <c r="A55" s="358">
        <v>44</v>
      </c>
      <c r="B55" s="367" t="s">
        <v>237</v>
      </c>
      <c r="C55" s="360">
        <v>121</v>
      </c>
      <c r="D55" s="361">
        <v>12</v>
      </c>
      <c r="E55" s="362" t="s">
        <v>128</v>
      </c>
      <c r="F55" s="363">
        <f t="shared" si="0"/>
        <v>1452</v>
      </c>
      <c r="G55" s="361">
        <v>3</v>
      </c>
      <c r="H55" s="360">
        <f t="shared" si="1"/>
        <v>363</v>
      </c>
      <c r="I55" s="361">
        <v>3</v>
      </c>
      <c r="J55" s="360">
        <f t="shared" si="2"/>
        <v>363</v>
      </c>
      <c r="K55" s="361">
        <v>3</v>
      </c>
      <c r="L55" s="360">
        <f t="shared" si="3"/>
        <v>363</v>
      </c>
      <c r="M55" s="361">
        <v>3</v>
      </c>
      <c r="N55" s="360">
        <f t="shared" si="4"/>
        <v>363</v>
      </c>
    </row>
    <row r="56" spans="1:14">
      <c r="A56" s="358">
        <v>45</v>
      </c>
      <c r="B56" s="367" t="s">
        <v>805</v>
      </c>
      <c r="C56" s="360">
        <v>2500</v>
      </c>
      <c r="D56" s="361">
        <v>1</v>
      </c>
      <c r="E56" s="362" t="s">
        <v>36</v>
      </c>
      <c r="F56" s="363">
        <f t="shared" si="0"/>
        <v>2500</v>
      </c>
      <c r="G56" s="361">
        <v>1</v>
      </c>
      <c r="H56" s="360">
        <f t="shared" si="1"/>
        <v>2500</v>
      </c>
      <c r="I56" s="361">
        <v>0</v>
      </c>
      <c r="J56" s="360">
        <f t="shared" si="2"/>
        <v>0</v>
      </c>
      <c r="K56" s="361">
        <v>0</v>
      </c>
      <c r="L56" s="360">
        <f t="shared" si="3"/>
        <v>0</v>
      </c>
      <c r="M56" s="361">
        <v>0</v>
      </c>
      <c r="N56" s="360">
        <f t="shared" si="4"/>
        <v>0</v>
      </c>
    </row>
    <row r="57" spans="1:14">
      <c r="A57" s="358">
        <v>46</v>
      </c>
      <c r="B57" s="359" t="s">
        <v>806</v>
      </c>
      <c r="C57" s="360">
        <v>50</v>
      </c>
      <c r="D57" s="361">
        <v>4</v>
      </c>
      <c r="E57" s="362" t="s">
        <v>807</v>
      </c>
      <c r="F57" s="363">
        <f t="shared" si="0"/>
        <v>200</v>
      </c>
      <c r="G57" s="361">
        <v>4</v>
      </c>
      <c r="H57" s="360">
        <f t="shared" si="1"/>
        <v>200</v>
      </c>
      <c r="I57" s="361">
        <v>0</v>
      </c>
      <c r="J57" s="360">
        <f t="shared" si="2"/>
        <v>0</v>
      </c>
      <c r="K57" s="361">
        <v>0</v>
      </c>
      <c r="L57" s="360">
        <f t="shared" si="3"/>
        <v>0</v>
      </c>
      <c r="M57" s="361">
        <v>0</v>
      </c>
      <c r="N57" s="360">
        <f t="shared" si="4"/>
        <v>0</v>
      </c>
    </row>
    <row r="58" spans="1:14">
      <c r="A58" s="358">
        <v>47</v>
      </c>
      <c r="B58" s="359" t="s">
        <v>227</v>
      </c>
      <c r="C58" s="360">
        <v>10</v>
      </c>
      <c r="D58" s="361">
        <v>40</v>
      </c>
      <c r="E58" s="362" t="s">
        <v>128</v>
      </c>
      <c r="F58" s="363">
        <f t="shared" si="0"/>
        <v>400</v>
      </c>
      <c r="G58" s="361">
        <v>10</v>
      </c>
      <c r="H58" s="360">
        <f t="shared" si="1"/>
        <v>100</v>
      </c>
      <c r="I58" s="361">
        <v>10</v>
      </c>
      <c r="J58" s="360">
        <f t="shared" si="2"/>
        <v>100</v>
      </c>
      <c r="K58" s="361">
        <v>10</v>
      </c>
      <c r="L58" s="360">
        <f t="shared" si="3"/>
        <v>100</v>
      </c>
      <c r="M58" s="361">
        <v>10</v>
      </c>
      <c r="N58" s="360">
        <f t="shared" si="4"/>
        <v>100</v>
      </c>
    </row>
    <row r="59" spans="1:14">
      <c r="A59" s="358">
        <v>48</v>
      </c>
      <c r="B59" s="359" t="s">
        <v>808</v>
      </c>
      <c r="C59" s="360">
        <v>60</v>
      </c>
      <c r="D59" s="361">
        <v>60</v>
      </c>
      <c r="E59" s="368" t="s">
        <v>128</v>
      </c>
      <c r="F59" s="363">
        <f t="shared" si="0"/>
        <v>3600</v>
      </c>
      <c r="G59" s="361">
        <v>15</v>
      </c>
      <c r="H59" s="360">
        <f t="shared" si="1"/>
        <v>900</v>
      </c>
      <c r="I59" s="361">
        <v>15</v>
      </c>
      <c r="J59" s="360">
        <f t="shared" si="2"/>
        <v>900</v>
      </c>
      <c r="K59" s="361">
        <v>15</v>
      </c>
      <c r="L59" s="360">
        <f t="shared" si="3"/>
        <v>900</v>
      </c>
      <c r="M59" s="361">
        <v>15</v>
      </c>
      <c r="N59" s="360">
        <f t="shared" si="4"/>
        <v>900</v>
      </c>
    </row>
    <row r="60" spans="1:14">
      <c r="A60" s="358">
        <v>49</v>
      </c>
      <c r="B60" s="359" t="s">
        <v>809</v>
      </c>
      <c r="C60" s="360">
        <v>50</v>
      </c>
      <c r="D60" s="361">
        <v>2</v>
      </c>
      <c r="E60" s="368" t="s">
        <v>128</v>
      </c>
      <c r="F60" s="363">
        <f t="shared" si="0"/>
        <v>100</v>
      </c>
      <c r="G60" s="361">
        <v>1</v>
      </c>
      <c r="H60" s="360">
        <f t="shared" si="1"/>
        <v>50</v>
      </c>
      <c r="I60" s="361">
        <v>0</v>
      </c>
      <c r="J60" s="360">
        <f t="shared" si="2"/>
        <v>0</v>
      </c>
      <c r="K60" s="361">
        <v>1</v>
      </c>
      <c r="L60" s="360">
        <f t="shared" si="3"/>
        <v>50</v>
      </c>
      <c r="M60" s="361">
        <v>0</v>
      </c>
      <c r="N60" s="360">
        <f t="shared" si="4"/>
        <v>0</v>
      </c>
    </row>
    <row r="61" spans="1:14">
      <c r="A61" s="358">
        <v>50</v>
      </c>
      <c r="B61" s="359" t="s">
        <v>810</v>
      </c>
      <c r="C61" s="360">
        <v>500</v>
      </c>
      <c r="D61" s="361">
        <v>1</v>
      </c>
      <c r="E61" s="368" t="s">
        <v>51</v>
      </c>
      <c r="F61" s="363">
        <f t="shared" si="0"/>
        <v>500</v>
      </c>
      <c r="G61" s="361">
        <v>1</v>
      </c>
      <c r="H61" s="360">
        <f t="shared" si="1"/>
        <v>500</v>
      </c>
      <c r="I61" s="361">
        <v>0</v>
      </c>
      <c r="J61" s="360">
        <f t="shared" si="2"/>
        <v>0</v>
      </c>
      <c r="K61" s="361">
        <v>0</v>
      </c>
      <c r="L61" s="360">
        <f t="shared" si="3"/>
        <v>0</v>
      </c>
      <c r="M61" s="361">
        <v>0</v>
      </c>
      <c r="N61" s="360">
        <f t="shared" si="4"/>
        <v>0</v>
      </c>
    </row>
    <row r="62" spans="1:14">
      <c r="A62" s="358">
        <v>51</v>
      </c>
      <c r="B62" s="359" t="s">
        <v>811</v>
      </c>
      <c r="C62" s="360">
        <v>250</v>
      </c>
      <c r="D62" s="361">
        <v>2</v>
      </c>
      <c r="E62" s="368" t="s">
        <v>51</v>
      </c>
      <c r="F62" s="363">
        <f t="shared" si="0"/>
        <v>500</v>
      </c>
      <c r="G62" s="361">
        <v>1</v>
      </c>
      <c r="H62" s="360">
        <f t="shared" si="1"/>
        <v>250</v>
      </c>
      <c r="I62" s="361">
        <v>0</v>
      </c>
      <c r="J62" s="360">
        <f t="shared" si="2"/>
        <v>0</v>
      </c>
      <c r="K62" s="361">
        <v>1</v>
      </c>
      <c r="L62" s="360">
        <f t="shared" si="3"/>
        <v>250</v>
      </c>
      <c r="M62" s="361">
        <v>0</v>
      </c>
      <c r="N62" s="360">
        <f t="shared" si="4"/>
        <v>0</v>
      </c>
    </row>
    <row r="63" spans="1:14">
      <c r="A63" s="358">
        <v>52</v>
      </c>
      <c r="B63" s="359" t="s">
        <v>672</v>
      </c>
      <c r="C63" s="360">
        <v>500</v>
      </c>
      <c r="D63" s="361">
        <v>1</v>
      </c>
      <c r="E63" s="368" t="s">
        <v>128</v>
      </c>
      <c r="F63" s="363">
        <f t="shared" si="0"/>
        <v>500</v>
      </c>
      <c r="G63" s="361">
        <v>1</v>
      </c>
      <c r="H63" s="360">
        <f t="shared" si="1"/>
        <v>500</v>
      </c>
      <c r="I63" s="361">
        <v>0</v>
      </c>
      <c r="J63" s="360">
        <f t="shared" si="2"/>
        <v>0</v>
      </c>
      <c r="K63" s="361">
        <v>0</v>
      </c>
      <c r="L63" s="360">
        <f t="shared" si="3"/>
        <v>0</v>
      </c>
      <c r="M63" s="361">
        <v>0</v>
      </c>
      <c r="N63" s="360">
        <f t="shared" si="4"/>
        <v>0</v>
      </c>
    </row>
    <row r="64" spans="1:14">
      <c r="A64" s="358">
        <v>53</v>
      </c>
      <c r="B64" s="359" t="s">
        <v>700</v>
      </c>
      <c r="C64" s="360">
        <v>379</v>
      </c>
      <c r="D64" s="361">
        <v>4</v>
      </c>
      <c r="E64" s="368" t="s">
        <v>128</v>
      </c>
      <c r="F64" s="363">
        <f t="shared" si="0"/>
        <v>1516</v>
      </c>
      <c r="G64" s="361">
        <v>1</v>
      </c>
      <c r="H64" s="360">
        <f t="shared" si="1"/>
        <v>379</v>
      </c>
      <c r="I64" s="361">
        <v>1</v>
      </c>
      <c r="J64" s="360">
        <f t="shared" si="2"/>
        <v>379</v>
      </c>
      <c r="K64" s="361">
        <v>1</v>
      </c>
      <c r="L64" s="360">
        <f t="shared" si="3"/>
        <v>379</v>
      </c>
      <c r="M64" s="361">
        <v>1</v>
      </c>
      <c r="N64" s="360">
        <f t="shared" si="4"/>
        <v>379</v>
      </c>
    </row>
    <row r="65" spans="1:14">
      <c r="A65" s="358">
        <v>54</v>
      </c>
      <c r="B65" s="359" t="s">
        <v>812</v>
      </c>
      <c r="C65" s="360">
        <v>100</v>
      </c>
      <c r="D65" s="361">
        <v>2</v>
      </c>
      <c r="E65" s="368" t="s">
        <v>128</v>
      </c>
      <c r="F65" s="363">
        <f t="shared" si="0"/>
        <v>200</v>
      </c>
      <c r="G65" s="361">
        <v>1</v>
      </c>
      <c r="H65" s="360">
        <f t="shared" si="1"/>
        <v>100</v>
      </c>
      <c r="I65" s="361">
        <v>1</v>
      </c>
      <c r="J65" s="360">
        <f t="shared" si="2"/>
        <v>100</v>
      </c>
      <c r="K65" s="361">
        <v>0</v>
      </c>
      <c r="L65" s="360">
        <f t="shared" si="3"/>
        <v>0</v>
      </c>
      <c r="M65" s="361">
        <v>0</v>
      </c>
      <c r="N65" s="360">
        <f t="shared" si="4"/>
        <v>0</v>
      </c>
    </row>
    <row r="66" spans="1:14">
      <c r="A66" s="358">
        <v>55</v>
      </c>
      <c r="B66" s="359" t="s">
        <v>813</v>
      </c>
      <c r="C66" s="360">
        <v>18000</v>
      </c>
      <c r="D66" s="361">
        <v>1</v>
      </c>
      <c r="E66" s="368" t="s">
        <v>128</v>
      </c>
      <c r="F66" s="363">
        <f t="shared" si="0"/>
        <v>18000</v>
      </c>
      <c r="G66" s="361">
        <v>1</v>
      </c>
      <c r="H66" s="360">
        <f t="shared" si="1"/>
        <v>18000</v>
      </c>
      <c r="I66" s="361">
        <v>0</v>
      </c>
      <c r="J66" s="360">
        <f t="shared" si="2"/>
        <v>0</v>
      </c>
      <c r="K66" s="361">
        <v>0</v>
      </c>
      <c r="L66" s="360">
        <f t="shared" si="3"/>
        <v>0</v>
      </c>
      <c r="M66" s="361">
        <v>0</v>
      </c>
      <c r="N66" s="360">
        <f t="shared" si="4"/>
        <v>0</v>
      </c>
    </row>
    <row r="67" spans="1:14">
      <c r="A67" s="358">
        <v>56</v>
      </c>
      <c r="B67" s="359" t="s">
        <v>814</v>
      </c>
      <c r="C67" s="360">
        <v>85</v>
      </c>
      <c r="D67" s="361">
        <v>2</v>
      </c>
      <c r="E67" s="368" t="s">
        <v>128</v>
      </c>
      <c r="F67" s="363">
        <f t="shared" si="0"/>
        <v>170</v>
      </c>
      <c r="G67" s="361">
        <v>2</v>
      </c>
      <c r="H67" s="360">
        <f t="shared" si="1"/>
        <v>170</v>
      </c>
      <c r="I67" s="361">
        <v>0</v>
      </c>
      <c r="J67" s="360">
        <f t="shared" si="2"/>
        <v>0</v>
      </c>
      <c r="K67" s="361">
        <v>0</v>
      </c>
      <c r="L67" s="360">
        <f t="shared" si="3"/>
        <v>0</v>
      </c>
      <c r="M67" s="361">
        <v>0</v>
      </c>
      <c r="N67" s="360">
        <f t="shared" si="4"/>
        <v>0</v>
      </c>
    </row>
    <row r="68" spans="1:14">
      <c r="A68" s="358">
        <v>57</v>
      </c>
      <c r="B68" s="359" t="s">
        <v>815</v>
      </c>
      <c r="C68" s="360">
        <v>13.25</v>
      </c>
      <c r="D68" s="361">
        <v>8</v>
      </c>
      <c r="E68" s="368" t="s">
        <v>128</v>
      </c>
      <c r="F68" s="363">
        <f t="shared" si="0"/>
        <v>106</v>
      </c>
      <c r="G68" s="361">
        <v>2</v>
      </c>
      <c r="H68" s="360">
        <f t="shared" si="1"/>
        <v>26.5</v>
      </c>
      <c r="I68" s="361">
        <v>2</v>
      </c>
      <c r="J68" s="360">
        <f t="shared" si="2"/>
        <v>26.5</v>
      </c>
      <c r="K68" s="361">
        <v>2</v>
      </c>
      <c r="L68" s="360">
        <f t="shared" si="3"/>
        <v>26.5</v>
      </c>
      <c r="M68" s="361">
        <v>2</v>
      </c>
      <c r="N68" s="360">
        <f t="shared" si="4"/>
        <v>26.5</v>
      </c>
    </row>
    <row r="69" spans="1:14">
      <c r="A69" s="358">
        <v>58</v>
      </c>
      <c r="B69" s="359" t="s">
        <v>430</v>
      </c>
      <c r="C69" s="360">
        <v>5600</v>
      </c>
      <c r="D69" s="361">
        <v>2</v>
      </c>
      <c r="E69" s="368" t="s">
        <v>57</v>
      </c>
      <c r="F69" s="363">
        <f t="shared" si="0"/>
        <v>11200</v>
      </c>
      <c r="G69" s="361">
        <v>1</v>
      </c>
      <c r="H69" s="360">
        <f t="shared" si="1"/>
        <v>5600</v>
      </c>
      <c r="I69" s="361">
        <v>0</v>
      </c>
      <c r="J69" s="360">
        <f t="shared" si="2"/>
        <v>0</v>
      </c>
      <c r="K69" s="361">
        <v>1</v>
      </c>
      <c r="L69" s="360">
        <f t="shared" si="3"/>
        <v>5600</v>
      </c>
      <c r="M69" s="361">
        <v>0</v>
      </c>
      <c r="N69" s="360">
        <f t="shared" si="4"/>
        <v>0</v>
      </c>
    </row>
    <row r="70" spans="1:14">
      <c r="A70" s="358">
        <v>59</v>
      </c>
      <c r="B70" s="359" t="s">
        <v>816</v>
      </c>
      <c r="C70" s="360">
        <v>800</v>
      </c>
      <c r="D70" s="361">
        <v>1</v>
      </c>
      <c r="E70" s="368" t="s">
        <v>191</v>
      </c>
      <c r="F70" s="363">
        <f t="shared" si="0"/>
        <v>800</v>
      </c>
      <c r="G70" s="361">
        <v>1</v>
      </c>
      <c r="H70" s="360">
        <f t="shared" si="1"/>
        <v>800</v>
      </c>
      <c r="I70" s="361">
        <v>0</v>
      </c>
      <c r="J70" s="360">
        <f t="shared" si="2"/>
        <v>0</v>
      </c>
      <c r="K70" s="361">
        <v>0</v>
      </c>
      <c r="L70" s="360">
        <f t="shared" si="3"/>
        <v>0</v>
      </c>
      <c r="M70" s="361">
        <v>0</v>
      </c>
      <c r="N70" s="360">
        <f t="shared" si="4"/>
        <v>0</v>
      </c>
    </row>
    <row r="71" spans="1:14">
      <c r="A71" s="358">
        <v>60</v>
      </c>
      <c r="B71" s="359" t="s">
        <v>271</v>
      </c>
      <c r="C71" s="360">
        <v>23.75</v>
      </c>
      <c r="D71" s="361">
        <v>4</v>
      </c>
      <c r="E71" s="368" t="s">
        <v>128</v>
      </c>
      <c r="F71" s="363">
        <f t="shared" si="0"/>
        <v>95</v>
      </c>
      <c r="G71" s="361">
        <v>2</v>
      </c>
      <c r="H71" s="360">
        <f t="shared" si="1"/>
        <v>47.5</v>
      </c>
      <c r="I71" s="361">
        <v>0</v>
      </c>
      <c r="J71" s="360">
        <f t="shared" si="2"/>
        <v>0</v>
      </c>
      <c r="K71" s="361">
        <v>2</v>
      </c>
      <c r="L71" s="360">
        <f t="shared" si="3"/>
        <v>47.5</v>
      </c>
      <c r="M71" s="361">
        <v>0</v>
      </c>
      <c r="N71" s="360">
        <f t="shared" si="4"/>
        <v>0</v>
      </c>
    </row>
    <row r="72" spans="1:14">
      <c r="A72" s="358">
        <v>61</v>
      </c>
      <c r="B72" s="359" t="s">
        <v>817</v>
      </c>
      <c r="C72" s="360">
        <v>5</v>
      </c>
      <c r="D72" s="361">
        <v>40</v>
      </c>
      <c r="E72" s="368" t="s">
        <v>128</v>
      </c>
      <c r="F72" s="363">
        <f t="shared" si="0"/>
        <v>200</v>
      </c>
      <c r="G72" s="361">
        <v>10</v>
      </c>
      <c r="H72" s="360">
        <f t="shared" si="1"/>
        <v>50</v>
      </c>
      <c r="I72" s="361">
        <v>10</v>
      </c>
      <c r="J72" s="360">
        <f t="shared" si="2"/>
        <v>50</v>
      </c>
      <c r="K72" s="361">
        <v>10</v>
      </c>
      <c r="L72" s="360">
        <f t="shared" si="3"/>
        <v>50</v>
      </c>
      <c r="M72" s="361">
        <v>10</v>
      </c>
      <c r="N72" s="360">
        <f t="shared" si="4"/>
        <v>50</v>
      </c>
    </row>
    <row r="73" spans="1:14">
      <c r="A73" s="358">
        <v>62</v>
      </c>
      <c r="B73" s="359" t="s">
        <v>818</v>
      </c>
      <c r="C73" s="360">
        <v>40</v>
      </c>
      <c r="D73" s="361">
        <v>8</v>
      </c>
      <c r="E73" s="368" t="s">
        <v>128</v>
      </c>
      <c r="F73" s="363">
        <f t="shared" si="0"/>
        <v>320</v>
      </c>
      <c r="G73" s="361">
        <v>2</v>
      </c>
      <c r="H73" s="360">
        <f t="shared" si="1"/>
        <v>80</v>
      </c>
      <c r="I73" s="361">
        <v>2</v>
      </c>
      <c r="J73" s="360">
        <f t="shared" si="2"/>
        <v>80</v>
      </c>
      <c r="K73" s="361">
        <v>2</v>
      </c>
      <c r="L73" s="360">
        <f t="shared" si="3"/>
        <v>80</v>
      </c>
      <c r="M73" s="361">
        <v>2</v>
      </c>
      <c r="N73" s="360">
        <f t="shared" si="4"/>
        <v>80</v>
      </c>
    </row>
    <row r="74" spans="1:14">
      <c r="A74" s="358">
        <v>63</v>
      </c>
      <c r="B74" s="359" t="s">
        <v>819</v>
      </c>
      <c r="C74" s="360">
        <v>7500</v>
      </c>
      <c r="D74" s="361">
        <v>2</v>
      </c>
      <c r="E74" s="368" t="s">
        <v>36</v>
      </c>
      <c r="F74" s="363">
        <f t="shared" si="0"/>
        <v>15000</v>
      </c>
      <c r="G74" s="361">
        <v>1</v>
      </c>
      <c r="H74" s="360">
        <f t="shared" si="1"/>
        <v>7500</v>
      </c>
      <c r="I74" s="361">
        <v>0</v>
      </c>
      <c r="J74" s="360">
        <f t="shared" si="2"/>
        <v>0</v>
      </c>
      <c r="K74" s="361">
        <v>1</v>
      </c>
      <c r="L74" s="360">
        <f t="shared" si="3"/>
        <v>7500</v>
      </c>
      <c r="M74" s="361">
        <v>0</v>
      </c>
      <c r="N74" s="360">
        <f t="shared" si="4"/>
        <v>0</v>
      </c>
    </row>
    <row r="75" spans="1:14">
      <c r="A75" s="358">
        <v>64</v>
      </c>
      <c r="B75" s="359" t="s">
        <v>697</v>
      </c>
      <c r="C75" s="360">
        <v>4333.333333333333</v>
      </c>
      <c r="D75" s="361">
        <v>3</v>
      </c>
      <c r="E75" s="368" t="s">
        <v>36</v>
      </c>
      <c r="F75" s="363">
        <f t="shared" si="0"/>
        <v>13000</v>
      </c>
      <c r="G75" s="361">
        <v>2</v>
      </c>
      <c r="H75" s="360">
        <f t="shared" si="1"/>
        <v>8666.6666666666661</v>
      </c>
      <c r="I75" s="361">
        <v>0</v>
      </c>
      <c r="J75" s="360">
        <f t="shared" si="2"/>
        <v>0</v>
      </c>
      <c r="K75" s="361">
        <v>1</v>
      </c>
      <c r="L75" s="360">
        <f t="shared" si="3"/>
        <v>4333.333333333333</v>
      </c>
      <c r="M75" s="361">
        <v>0</v>
      </c>
      <c r="N75" s="360">
        <f t="shared" si="4"/>
        <v>0</v>
      </c>
    </row>
    <row r="76" spans="1:14">
      <c r="A76" s="358">
        <v>65</v>
      </c>
      <c r="B76" s="359" t="s">
        <v>820</v>
      </c>
      <c r="C76" s="360">
        <v>750</v>
      </c>
      <c r="D76" s="361">
        <v>2</v>
      </c>
      <c r="E76" s="368" t="s">
        <v>28</v>
      </c>
      <c r="F76" s="363">
        <f t="shared" si="0"/>
        <v>1500</v>
      </c>
      <c r="G76" s="361">
        <v>1</v>
      </c>
      <c r="H76" s="360">
        <f t="shared" si="1"/>
        <v>750</v>
      </c>
      <c r="I76" s="361">
        <v>0</v>
      </c>
      <c r="J76" s="360">
        <f t="shared" si="2"/>
        <v>0</v>
      </c>
      <c r="K76" s="361">
        <v>1</v>
      </c>
      <c r="L76" s="360">
        <f t="shared" si="3"/>
        <v>750</v>
      </c>
      <c r="M76" s="361">
        <v>0</v>
      </c>
      <c r="N76" s="360">
        <f t="shared" si="4"/>
        <v>0</v>
      </c>
    </row>
    <row r="77" spans="1:14">
      <c r="A77" s="358">
        <v>66</v>
      </c>
      <c r="B77" s="359" t="s">
        <v>821</v>
      </c>
      <c r="C77" s="360">
        <v>750</v>
      </c>
      <c r="D77" s="361">
        <v>2</v>
      </c>
      <c r="E77" s="368" t="s">
        <v>28</v>
      </c>
      <c r="F77" s="363">
        <f>C77*D77</f>
        <v>1500</v>
      </c>
      <c r="G77" s="361">
        <v>1</v>
      </c>
      <c r="H77" s="360">
        <f>C77*G77</f>
        <v>750</v>
      </c>
      <c r="I77" s="361">
        <v>0</v>
      </c>
      <c r="J77" s="360">
        <f>I77*C77</f>
        <v>0</v>
      </c>
      <c r="K77" s="361">
        <v>1</v>
      </c>
      <c r="L77" s="360">
        <f>K77*C77</f>
        <v>750</v>
      </c>
      <c r="M77" s="361">
        <v>0</v>
      </c>
      <c r="N77" s="360">
        <f>M77*C77</f>
        <v>0</v>
      </c>
    </row>
    <row r="78" spans="1:14">
      <c r="A78" s="358">
        <v>67</v>
      </c>
      <c r="B78" s="359" t="s">
        <v>822</v>
      </c>
      <c r="C78" s="360">
        <v>750</v>
      </c>
      <c r="D78" s="361">
        <v>2</v>
      </c>
      <c r="E78" s="368" t="s">
        <v>28</v>
      </c>
      <c r="F78" s="363">
        <f>C78*D78</f>
        <v>1500</v>
      </c>
      <c r="G78" s="361">
        <v>1</v>
      </c>
      <c r="H78" s="360">
        <f>C78*G78</f>
        <v>750</v>
      </c>
      <c r="I78" s="361">
        <v>0</v>
      </c>
      <c r="J78" s="360">
        <f>I78*C78</f>
        <v>0</v>
      </c>
      <c r="K78" s="361">
        <v>1</v>
      </c>
      <c r="L78" s="360">
        <f>K78*C78</f>
        <v>750</v>
      </c>
      <c r="M78" s="361">
        <v>0</v>
      </c>
      <c r="N78" s="360">
        <f>M78*C78</f>
        <v>0</v>
      </c>
    </row>
    <row r="79" spans="1:14">
      <c r="A79" s="358">
        <v>68</v>
      </c>
      <c r="B79" s="359" t="s">
        <v>823</v>
      </c>
      <c r="C79" s="360">
        <v>750</v>
      </c>
      <c r="D79" s="361">
        <v>2</v>
      </c>
      <c r="E79" s="368" t="s">
        <v>28</v>
      </c>
      <c r="F79" s="363">
        <f>C79*D79</f>
        <v>1500</v>
      </c>
      <c r="G79" s="361">
        <v>1</v>
      </c>
      <c r="H79" s="360">
        <f>C79*G79</f>
        <v>750</v>
      </c>
      <c r="I79" s="361">
        <v>0</v>
      </c>
      <c r="J79" s="360">
        <f>I79*C79</f>
        <v>0</v>
      </c>
      <c r="K79" s="361">
        <v>1</v>
      </c>
      <c r="L79" s="360">
        <f>K79*C79</f>
        <v>750</v>
      </c>
      <c r="M79" s="361">
        <v>0</v>
      </c>
      <c r="N79" s="360">
        <f>M79*C79</f>
        <v>0</v>
      </c>
    </row>
    <row r="80" spans="1:14">
      <c r="A80" s="358">
        <v>69</v>
      </c>
      <c r="B80" s="369" t="s">
        <v>824</v>
      </c>
      <c r="C80" s="360">
        <v>250</v>
      </c>
      <c r="D80" s="361">
        <v>2</v>
      </c>
      <c r="E80" s="368" t="s">
        <v>128</v>
      </c>
      <c r="F80" s="363">
        <f>C80*D80</f>
        <v>500</v>
      </c>
      <c r="G80" s="361">
        <v>1</v>
      </c>
      <c r="H80" s="360">
        <f>C80*G80</f>
        <v>250</v>
      </c>
      <c r="I80" s="361">
        <v>0</v>
      </c>
      <c r="J80" s="360">
        <f>I80*C80</f>
        <v>0</v>
      </c>
      <c r="K80" s="361">
        <v>1</v>
      </c>
      <c r="L80" s="360">
        <f>K80*C80</f>
        <v>250</v>
      </c>
      <c r="M80" s="361">
        <v>0</v>
      </c>
      <c r="N80" s="360">
        <f>M80*C80</f>
        <v>0</v>
      </c>
    </row>
    <row r="81" spans="1:14">
      <c r="A81" s="370"/>
      <c r="B81" s="370"/>
      <c r="C81" s="371" t="s">
        <v>825</v>
      </c>
      <c r="D81" s="371"/>
      <c r="E81" s="371"/>
      <c r="F81" s="372">
        <f>SUM(F12:F80)</f>
        <v>175534.34</v>
      </c>
      <c r="G81" s="372"/>
      <c r="H81" s="373">
        <f t="shared" ref="H81:N81" si="5">SUM(H12:H80)</f>
        <v>83718.586666666684</v>
      </c>
      <c r="I81" s="373"/>
      <c r="J81" s="373">
        <f t="shared" si="5"/>
        <v>25653.370000000003</v>
      </c>
      <c r="K81" s="373"/>
      <c r="L81" s="373">
        <f t="shared" si="5"/>
        <v>43523.413333333338</v>
      </c>
      <c r="M81" s="373"/>
      <c r="N81" s="373">
        <f t="shared" si="5"/>
        <v>22638.970000000005</v>
      </c>
    </row>
    <row r="82" spans="1:14">
      <c r="A82" s="370"/>
      <c r="B82" s="370"/>
      <c r="C82" s="370"/>
      <c r="D82" s="370"/>
      <c r="E82" s="370"/>
      <c r="F82" s="370"/>
      <c r="G82" s="370"/>
      <c r="H82" s="370"/>
      <c r="I82" s="370"/>
      <c r="J82" s="370"/>
      <c r="K82" s="370"/>
      <c r="L82" s="370"/>
      <c r="M82" s="370"/>
      <c r="N82" s="370"/>
    </row>
    <row r="83" spans="1:14">
      <c r="A83" s="374" t="s">
        <v>196</v>
      </c>
      <c r="B83" s="375"/>
      <c r="C83" s="375"/>
      <c r="D83" s="375"/>
      <c r="E83" s="375"/>
      <c r="F83" s="376">
        <f>F81</f>
        <v>175534.34</v>
      </c>
      <c r="G83" s="376">
        <f t="shared" ref="G83:N83" si="6">G81</f>
        <v>0</v>
      </c>
      <c r="H83" s="376">
        <f t="shared" si="6"/>
        <v>83718.586666666684</v>
      </c>
      <c r="I83" s="376">
        <f t="shared" si="6"/>
        <v>0</v>
      </c>
      <c r="J83" s="376">
        <f t="shared" si="6"/>
        <v>25653.370000000003</v>
      </c>
      <c r="K83" s="376">
        <f t="shared" si="6"/>
        <v>0</v>
      </c>
      <c r="L83" s="376">
        <f t="shared" si="6"/>
        <v>43523.413333333338</v>
      </c>
      <c r="M83" s="376">
        <f t="shared" si="6"/>
        <v>0</v>
      </c>
      <c r="N83" s="376">
        <f t="shared" si="6"/>
        <v>22638.970000000005</v>
      </c>
    </row>
    <row r="84" spans="1:14" ht="18" customHeight="1">
      <c r="A84" s="377" t="s">
        <v>97</v>
      </c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9"/>
    </row>
    <row r="85" spans="1:14">
      <c r="A85" s="380"/>
      <c r="B85" s="381"/>
      <c r="C85" s="381"/>
      <c r="D85" s="381"/>
      <c r="E85" s="381"/>
      <c r="F85" s="381"/>
      <c r="G85" s="381"/>
      <c r="H85" s="382" t="s">
        <v>99</v>
      </c>
      <c r="I85" s="381"/>
      <c r="J85" s="383" t="s">
        <v>827</v>
      </c>
      <c r="K85" s="381"/>
      <c r="L85" s="381"/>
      <c r="M85" s="381"/>
      <c r="N85" s="384"/>
    </row>
    <row r="86" spans="1:14">
      <c r="A86" s="385"/>
      <c r="B86" s="386"/>
      <c r="C86" s="386"/>
      <c r="D86" s="386"/>
      <c r="E86" s="386"/>
      <c r="F86" s="386"/>
      <c r="G86" s="386"/>
      <c r="H86" s="386"/>
      <c r="I86" s="386"/>
      <c r="J86" s="387" t="s">
        <v>826</v>
      </c>
      <c r="K86" s="388"/>
      <c r="L86" s="386"/>
      <c r="M86" s="386"/>
      <c r="N86" s="389"/>
    </row>
  </sheetData>
  <mergeCells count="19">
    <mergeCell ref="A8:E8"/>
    <mergeCell ref="G8:H8"/>
    <mergeCell ref="I8:J8"/>
    <mergeCell ref="K8:N8"/>
    <mergeCell ref="A3:N3"/>
    <mergeCell ref="A4:N4"/>
    <mergeCell ref="A7:E7"/>
    <mergeCell ref="F7:J7"/>
    <mergeCell ref="K7:N7"/>
    <mergeCell ref="G9:N9"/>
    <mergeCell ref="G10:H10"/>
    <mergeCell ref="I10:J10"/>
    <mergeCell ref="K10:L10"/>
    <mergeCell ref="M10:N10"/>
    <mergeCell ref="A9:A11"/>
    <mergeCell ref="B9:B11"/>
    <mergeCell ref="C9:C11"/>
    <mergeCell ref="D9:E11"/>
    <mergeCell ref="F9:F11"/>
  </mergeCells>
  <pageMargins left="0.7" right="0.7" top="0.75" bottom="0.75" header="0.3" footer="0.3"/>
  <pageSetup paperSize="5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3629-B8CD-4813-9BBE-CA1D9A9E514F}">
  <sheetPr>
    <tabColor rgb="FF00B050"/>
  </sheetPr>
  <dimension ref="A1:AI342"/>
  <sheetViews>
    <sheetView zoomScale="60" zoomScaleNormal="60" zoomScaleSheetLayoutView="96" workbookViewId="0">
      <selection activeCell="L257" sqref="L257:N257"/>
    </sheetView>
  </sheetViews>
  <sheetFormatPr defaultRowHeight="13"/>
  <cols>
    <col min="1" max="1" width="7.26953125" style="261" customWidth="1"/>
    <col min="2" max="2" width="34.54296875" style="261" customWidth="1"/>
    <col min="3" max="3" width="11" style="262" hidden="1" customWidth="1"/>
    <col min="4" max="4" width="10" style="262" customWidth="1"/>
    <col min="5" max="5" width="6.81640625" style="261" customWidth="1"/>
    <col min="6" max="6" width="0.26953125" style="261" customWidth="1"/>
    <col min="7" max="7" width="6.453125" style="261" customWidth="1"/>
    <col min="8" max="8" width="11.7265625" style="261" customWidth="1"/>
    <col min="9" max="9" width="8.7265625" style="261" customWidth="1"/>
    <col min="10" max="10" width="11.453125" style="261" customWidth="1"/>
    <col min="11" max="11" width="8.453125" style="261" customWidth="1"/>
    <col min="12" max="12" width="10.7265625" style="261" customWidth="1"/>
    <col min="13" max="13" width="9.7265625" style="261" customWidth="1"/>
    <col min="14" max="14" width="11.54296875" style="261" customWidth="1"/>
    <col min="15" max="15" width="3.7265625" style="261" customWidth="1"/>
    <col min="16" max="16" width="12.453125" style="261" customWidth="1"/>
    <col min="17" max="17" width="13.81640625" style="263" customWidth="1"/>
    <col min="18" max="18" width="10.26953125" style="263" bestFit="1" customWidth="1"/>
    <col min="19" max="16384" width="8.7265625" style="263"/>
  </cols>
  <sheetData>
    <row r="1" spans="1:16">
      <c r="A1" s="907" t="s">
        <v>106</v>
      </c>
      <c r="B1" s="907"/>
      <c r="C1" s="1366"/>
      <c r="D1" s="1366"/>
      <c r="E1" s="1365"/>
      <c r="F1" s="1208"/>
      <c r="G1" s="1208"/>
      <c r="H1" s="1208"/>
      <c r="I1" s="1208"/>
      <c r="J1" s="1208"/>
      <c r="K1" s="1208"/>
      <c r="L1" s="1208"/>
      <c r="M1" s="1208"/>
      <c r="N1" s="1208"/>
      <c r="O1" s="1208"/>
      <c r="P1" s="1208"/>
    </row>
    <row r="2" spans="1:16">
      <c r="A2" s="1397" t="s">
        <v>0</v>
      </c>
      <c r="B2" s="1397"/>
      <c r="C2" s="1397"/>
      <c r="D2" s="1397"/>
      <c r="E2" s="1397"/>
      <c r="F2" s="1397"/>
      <c r="G2" s="1397"/>
      <c r="H2" s="1397"/>
      <c r="I2" s="1397"/>
      <c r="J2" s="1397"/>
      <c r="K2" s="1397"/>
      <c r="L2" s="1397"/>
      <c r="M2" s="1397"/>
      <c r="N2" s="1397"/>
      <c r="O2" s="1397"/>
      <c r="P2" s="1397"/>
    </row>
    <row r="3" spans="1:16">
      <c r="A3" s="1398" t="s">
        <v>2600</v>
      </c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1398"/>
      <c r="P3" s="1398"/>
    </row>
    <row r="4" spans="1:16" ht="12.5">
      <c r="A4" s="1208"/>
      <c r="B4" s="1208"/>
      <c r="C4" s="1210"/>
      <c r="D4" s="1210"/>
      <c r="E4" s="1211"/>
      <c r="F4" s="1212"/>
      <c r="G4" s="1212"/>
      <c r="H4" s="301"/>
      <c r="I4" s="1208"/>
      <c r="J4" s="1208"/>
      <c r="K4" s="1208"/>
      <c r="L4" s="1208"/>
      <c r="M4" s="1208"/>
      <c r="N4" s="1208"/>
      <c r="O4" s="1208"/>
      <c r="P4" s="1208"/>
    </row>
    <row r="5" spans="1:16" ht="12.5">
      <c r="A5" s="1213" t="s">
        <v>2348</v>
      </c>
      <c r="B5" s="1213"/>
      <c r="C5" s="1214"/>
      <c r="D5" s="1214"/>
      <c r="E5" s="1215"/>
      <c r="F5" s="1216"/>
      <c r="G5" s="1216"/>
      <c r="H5" s="1217"/>
      <c r="I5" s="1217"/>
      <c r="J5" s="1217"/>
      <c r="K5" s="1217"/>
      <c r="L5" s="1217"/>
      <c r="M5" s="1217"/>
      <c r="N5" s="1217"/>
      <c r="O5" s="1217"/>
      <c r="P5" s="1217"/>
    </row>
    <row r="6" spans="1:16" ht="12.5">
      <c r="A6" s="352" t="s">
        <v>109</v>
      </c>
      <c r="B6" s="1218"/>
      <c r="C6" s="1219"/>
      <c r="D6" s="1219"/>
      <c r="E6" s="1220"/>
      <c r="F6" s="1221"/>
      <c r="G6" s="1221"/>
      <c r="H6" s="1222" t="s">
        <v>110</v>
      </c>
      <c r="I6" s="1223"/>
      <c r="J6" s="1223"/>
      <c r="K6" s="1223"/>
      <c r="L6" s="1224"/>
      <c r="M6" s="1218" t="s">
        <v>2613</v>
      </c>
      <c r="N6" s="1218"/>
      <c r="O6" s="1218"/>
      <c r="P6" s="1225"/>
    </row>
    <row r="7" spans="1:16" ht="12.5">
      <c r="A7" s="1226" t="s">
        <v>540</v>
      </c>
      <c r="B7" s="1213" t="s">
        <v>2300</v>
      </c>
      <c r="C7" s="1227"/>
      <c r="D7" s="1227"/>
      <c r="E7" s="1228"/>
      <c r="F7" s="1229"/>
      <c r="G7" s="1229"/>
      <c r="H7" s="1230" t="s">
        <v>113</v>
      </c>
      <c r="I7" s="1230" t="s">
        <v>8</v>
      </c>
      <c r="J7" s="1231"/>
      <c r="K7" s="1222" t="s">
        <v>114</v>
      </c>
      <c r="L7" s="1224"/>
      <c r="M7" s="1232" t="s">
        <v>205</v>
      </c>
      <c r="N7" s="1232"/>
      <c r="O7" s="1232"/>
      <c r="P7" s="1231"/>
    </row>
    <row r="8" spans="1:16" ht="12.5">
      <c r="A8" s="1233"/>
      <c r="B8" s="1218"/>
      <c r="C8" s="1234"/>
      <c r="D8" s="1364"/>
      <c r="E8" s="1235"/>
      <c r="F8" s="1236"/>
      <c r="G8" s="1221"/>
      <c r="H8" s="1237"/>
      <c r="I8" s="1309" t="s">
        <v>116</v>
      </c>
      <c r="J8" s="1310"/>
      <c r="K8" s="1310"/>
      <c r="L8" s="1310"/>
      <c r="M8" s="1310"/>
      <c r="N8" s="1310"/>
      <c r="O8" s="1310"/>
      <c r="P8" s="1311"/>
    </row>
    <row r="9" spans="1:16" ht="12.5">
      <c r="A9" s="1238" t="s">
        <v>10</v>
      </c>
      <c r="B9" s="1239" t="s">
        <v>11</v>
      </c>
      <c r="C9" s="1240" t="s">
        <v>117</v>
      </c>
      <c r="D9" s="1363" t="s">
        <v>12</v>
      </c>
      <c r="E9" s="1241" t="s">
        <v>13</v>
      </c>
      <c r="F9" s="1312"/>
      <c r="G9" s="1239" t="s">
        <v>206</v>
      </c>
      <c r="H9" s="1241" t="s">
        <v>14</v>
      </c>
      <c r="I9" s="1309" t="s">
        <v>118</v>
      </c>
      <c r="J9" s="1311"/>
      <c r="K9" s="1309" t="s">
        <v>119</v>
      </c>
      <c r="L9" s="1311"/>
      <c r="M9" s="1309" t="s">
        <v>120</v>
      </c>
      <c r="N9" s="1311"/>
      <c r="O9" s="1309" t="s">
        <v>121</v>
      </c>
      <c r="P9" s="1311"/>
    </row>
    <row r="10" spans="1:16" s="1186" customFormat="1" ht="15" customHeight="1">
      <c r="A10" s="352"/>
      <c r="B10" s="1232"/>
      <c r="C10" s="1242"/>
      <c r="D10" s="1362"/>
      <c r="E10" s="1243"/>
      <c r="F10" s="1244"/>
      <c r="G10" s="1229"/>
      <c r="H10" s="1230"/>
      <c r="I10" s="1238" t="s">
        <v>22</v>
      </c>
      <c r="J10" s="1245" t="s">
        <v>21</v>
      </c>
      <c r="K10" s="1245" t="s">
        <v>22</v>
      </c>
      <c r="L10" s="1245" t="s">
        <v>122</v>
      </c>
      <c r="M10" s="1238" t="s">
        <v>22</v>
      </c>
      <c r="N10" s="1233" t="s">
        <v>122</v>
      </c>
      <c r="O10" s="1238" t="s">
        <v>22</v>
      </c>
      <c r="P10" s="1238" t="s">
        <v>21</v>
      </c>
    </row>
    <row r="11" spans="1:16" s="1186" customFormat="1" ht="15" customHeight="1">
      <c r="A11" s="1245"/>
      <c r="B11" s="1246" t="s">
        <v>2349</v>
      </c>
      <c r="C11" s="1247">
        <v>15.83</v>
      </c>
      <c r="D11" s="1247"/>
      <c r="E11" s="1248"/>
      <c r="F11" s="1249"/>
      <c r="G11" s="1249"/>
      <c r="H11" s="1250"/>
      <c r="I11" s="1245"/>
      <c r="J11" s="1251"/>
      <c r="K11" s="1245"/>
      <c r="L11" s="1251"/>
      <c r="M11" s="1245"/>
      <c r="N11" s="1251"/>
      <c r="O11" s="1245"/>
      <c r="P11" s="1251"/>
    </row>
    <row r="12" spans="1:16" s="1186" customFormat="1" ht="15" customHeight="1">
      <c r="A12" s="1245">
        <v>1</v>
      </c>
      <c r="B12" s="1224" t="s">
        <v>2350</v>
      </c>
      <c r="C12" s="1252"/>
      <c r="D12" s="1252">
        <v>25</v>
      </c>
      <c r="E12" s="263">
        <v>12</v>
      </c>
      <c r="F12" s="1249"/>
      <c r="G12" s="1249" t="s">
        <v>30</v>
      </c>
      <c r="H12" s="1250">
        <f t="shared" ref="H12:H36" si="0">D12*E12</f>
        <v>300</v>
      </c>
      <c r="I12" s="1245">
        <v>4</v>
      </c>
      <c r="J12" s="1251">
        <f t="shared" ref="J12:J29" si="1">D12*I12</f>
        <v>100</v>
      </c>
      <c r="K12" s="1245">
        <v>4</v>
      </c>
      <c r="L12" s="1251">
        <f t="shared" ref="L12:L37" si="2">D12*K12</f>
        <v>100</v>
      </c>
      <c r="M12" s="1245">
        <v>4</v>
      </c>
      <c r="N12" s="1251">
        <f t="shared" ref="N12:N29" si="3">D12*M12</f>
        <v>100</v>
      </c>
      <c r="O12" s="1245"/>
      <c r="P12" s="1251"/>
    </row>
    <row r="13" spans="1:16" s="1186" customFormat="1" ht="15" customHeight="1">
      <c r="A13" s="1245">
        <v>2</v>
      </c>
      <c r="B13" s="1224" t="s">
        <v>2604</v>
      </c>
      <c r="C13" s="1252"/>
      <c r="D13" s="1252">
        <v>220</v>
      </c>
      <c r="E13" s="1248">
        <v>30</v>
      </c>
      <c r="F13" s="1249"/>
      <c r="G13" s="1249" t="s">
        <v>30</v>
      </c>
      <c r="H13" s="1250">
        <f t="shared" si="0"/>
        <v>6600</v>
      </c>
      <c r="I13" s="1245">
        <v>10</v>
      </c>
      <c r="J13" s="1251">
        <f t="shared" si="1"/>
        <v>2200</v>
      </c>
      <c r="K13" s="1245">
        <v>10</v>
      </c>
      <c r="L13" s="1251">
        <f t="shared" si="2"/>
        <v>2200</v>
      </c>
      <c r="M13" s="1245">
        <v>10</v>
      </c>
      <c r="N13" s="1251">
        <f t="shared" si="3"/>
        <v>2200</v>
      </c>
      <c r="O13" s="1245"/>
      <c r="P13" s="1251"/>
    </row>
    <row r="14" spans="1:16" s="1186" customFormat="1" ht="15" customHeight="1">
      <c r="A14" s="1245">
        <v>3</v>
      </c>
      <c r="B14" s="1224" t="s">
        <v>2603</v>
      </c>
      <c r="C14" s="1253"/>
      <c r="D14" s="1253">
        <v>325</v>
      </c>
      <c r="E14" s="1248">
        <v>10</v>
      </c>
      <c r="F14" s="1249"/>
      <c r="G14" s="1249" t="s">
        <v>470</v>
      </c>
      <c r="H14" s="1250">
        <f t="shared" si="0"/>
        <v>3250</v>
      </c>
      <c r="I14" s="1245">
        <v>5</v>
      </c>
      <c r="J14" s="1251">
        <f t="shared" si="1"/>
        <v>1625</v>
      </c>
      <c r="K14" s="1245"/>
      <c r="L14" s="1251">
        <f t="shared" si="2"/>
        <v>0</v>
      </c>
      <c r="M14" s="1245">
        <v>5</v>
      </c>
      <c r="N14" s="1251">
        <f t="shared" si="3"/>
        <v>1625</v>
      </c>
      <c r="O14" s="1245"/>
      <c r="P14" s="1251"/>
    </row>
    <row r="15" spans="1:16" s="1186" customFormat="1" ht="15" customHeight="1">
      <c r="A15" s="1245"/>
      <c r="B15" s="1224" t="s">
        <v>2351</v>
      </c>
      <c r="C15" s="1253"/>
      <c r="D15" s="1253">
        <v>25</v>
      </c>
      <c r="E15" s="1248">
        <v>9</v>
      </c>
      <c r="F15" s="1249"/>
      <c r="G15" s="1249" t="s">
        <v>57</v>
      </c>
      <c r="H15" s="1250">
        <f t="shared" si="0"/>
        <v>225</v>
      </c>
      <c r="I15" s="1245">
        <v>3</v>
      </c>
      <c r="J15" s="1251">
        <f t="shared" si="1"/>
        <v>75</v>
      </c>
      <c r="K15" s="1245">
        <v>3</v>
      </c>
      <c r="L15" s="1251">
        <f t="shared" si="2"/>
        <v>75</v>
      </c>
      <c r="M15" s="1245">
        <v>3</v>
      </c>
      <c r="N15" s="1251">
        <f t="shared" si="3"/>
        <v>75</v>
      </c>
      <c r="O15" s="1245"/>
      <c r="P15" s="1251"/>
    </row>
    <row r="16" spans="1:16" s="1186" customFormat="1" ht="15" customHeight="1">
      <c r="A16" s="1245">
        <v>5</v>
      </c>
      <c r="B16" s="1224" t="s">
        <v>2352</v>
      </c>
      <c r="C16" s="1252"/>
      <c r="D16" s="1252">
        <v>875</v>
      </c>
      <c r="E16" s="1248">
        <v>15</v>
      </c>
      <c r="F16" s="1249"/>
      <c r="G16" s="1249" t="s">
        <v>395</v>
      </c>
      <c r="H16" s="1250">
        <f t="shared" si="0"/>
        <v>13125</v>
      </c>
      <c r="I16" s="1245">
        <v>5</v>
      </c>
      <c r="J16" s="1251">
        <f t="shared" si="1"/>
        <v>4375</v>
      </c>
      <c r="K16" s="1245">
        <v>5</v>
      </c>
      <c r="L16" s="1251">
        <f t="shared" si="2"/>
        <v>4375</v>
      </c>
      <c r="M16" s="1245">
        <v>5</v>
      </c>
      <c r="N16" s="1251">
        <f t="shared" si="3"/>
        <v>4375</v>
      </c>
      <c r="O16" s="1245"/>
      <c r="P16" s="1251"/>
    </row>
    <row r="17" spans="1:19" s="1186" customFormat="1" ht="15" customHeight="1">
      <c r="A17" s="1245">
        <v>6</v>
      </c>
      <c r="B17" s="1224" t="s">
        <v>2353</v>
      </c>
      <c r="C17" s="1252"/>
      <c r="D17" s="1252">
        <v>875</v>
      </c>
      <c r="E17" s="1248">
        <v>15</v>
      </c>
      <c r="F17" s="1249"/>
      <c r="G17" s="1249" t="s">
        <v>395</v>
      </c>
      <c r="H17" s="1250">
        <f t="shared" si="0"/>
        <v>13125</v>
      </c>
      <c r="I17" s="1245">
        <v>5</v>
      </c>
      <c r="J17" s="1251">
        <f t="shared" si="1"/>
        <v>4375</v>
      </c>
      <c r="K17" s="1245">
        <v>5</v>
      </c>
      <c r="L17" s="1251">
        <f t="shared" si="2"/>
        <v>4375</v>
      </c>
      <c r="M17" s="1245">
        <v>5</v>
      </c>
      <c r="N17" s="1251">
        <f t="shared" si="3"/>
        <v>4375</v>
      </c>
      <c r="O17" s="1245"/>
      <c r="P17" s="1251"/>
    </row>
    <row r="18" spans="1:19" s="1186" customFormat="1" ht="15" customHeight="1">
      <c r="A18" s="1245">
        <v>7</v>
      </c>
      <c r="B18" s="1224" t="s">
        <v>2354</v>
      </c>
      <c r="C18" s="1252"/>
      <c r="D18" s="1252">
        <v>475</v>
      </c>
      <c r="E18" s="1248">
        <v>15</v>
      </c>
      <c r="F18" s="1249"/>
      <c r="G18" s="1249" t="s">
        <v>57</v>
      </c>
      <c r="H18" s="1250">
        <f t="shared" si="0"/>
        <v>7125</v>
      </c>
      <c r="I18" s="1245">
        <v>5</v>
      </c>
      <c r="J18" s="1251">
        <f t="shared" si="1"/>
        <v>2375</v>
      </c>
      <c r="K18" s="1245">
        <v>5</v>
      </c>
      <c r="L18" s="1251">
        <f t="shared" si="2"/>
        <v>2375</v>
      </c>
      <c r="M18" s="1245">
        <v>5</v>
      </c>
      <c r="N18" s="1251">
        <f t="shared" si="3"/>
        <v>2375</v>
      </c>
      <c r="O18" s="1245"/>
      <c r="P18" s="1251"/>
      <c r="S18" s="1186" t="s">
        <v>95</v>
      </c>
    </row>
    <row r="19" spans="1:19" s="1186" customFormat="1" ht="15" customHeight="1">
      <c r="A19" s="1245">
        <v>8</v>
      </c>
      <c r="B19" s="1224" t="s">
        <v>2355</v>
      </c>
      <c r="C19" s="1252"/>
      <c r="D19" s="1252">
        <v>45</v>
      </c>
      <c r="E19" s="1248">
        <v>9</v>
      </c>
      <c r="F19" s="1249"/>
      <c r="G19" s="1249" t="s">
        <v>28</v>
      </c>
      <c r="H19" s="1250">
        <f t="shared" si="0"/>
        <v>405</v>
      </c>
      <c r="I19" s="1245">
        <v>3</v>
      </c>
      <c r="J19" s="1251">
        <f t="shared" si="1"/>
        <v>135</v>
      </c>
      <c r="K19" s="1245">
        <v>3</v>
      </c>
      <c r="L19" s="1251">
        <f t="shared" si="2"/>
        <v>135</v>
      </c>
      <c r="M19" s="1245">
        <v>3</v>
      </c>
      <c r="N19" s="1251">
        <f t="shared" si="3"/>
        <v>135</v>
      </c>
      <c r="O19" s="1245"/>
      <c r="P19" s="1251"/>
      <c r="R19" s="1361"/>
    </row>
    <row r="20" spans="1:19" s="1186" customFormat="1" ht="15" customHeight="1">
      <c r="A20" s="1245">
        <v>9</v>
      </c>
      <c r="B20" s="1224" t="s">
        <v>2356</v>
      </c>
      <c r="C20" s="1252"/>
      <c r="D20" s="1252">
        <v>35</v>
      </c>
      <c r="E20" s="1248">
        <v>75</v>
      </c>
      <c r="F20" s="1249"/>
      <c r="G20" s="1249" t="s">
        <v>30</v>
      </c>
      <c r="H20" s="1250">
        <f t="shared" si="0"/>
        <v>2625</v>
      </c>
      <c r="I20" s="1245">
        <v>25</v>
      </c>
      <c r="J20" s="1251">
        <f t="shared" si="1"/>
        <v>875</v>
      </c>
      <c r="K20" s="1245">
        <v>25</v>
      </c>
      <c r="L20" s="1251">
        <f t="shared" si="2"/>
        <v>875</v>
      </c>
      <c r="M20" s="1245">
        <v>25</v>
      </c>
      <c r="N20" s="1251">
        <f t="shared" si="3"/>
        <v>875</v>
      </c>
      <c r="O20" s="1245"/>
      <c r="P20" s="1251"/>
      <c r="R20" s="1360"/>
    </row>
    <row r="21" spans="1:19" s="1186" customFormat="1" ht="15" customHeight="1">
      <c r="A21" s="1245">
        <v>10</v>
      </c>
      <c r="B21" s="1224" t="s">
        <v>2357</v>
      </c>
      <c r="C21" s="1252"/>
      <c r="D21" s="1252">
        <v>5</v>
      </c>
      <c r="E21" s="1248">
        <v>100</v>
      </c>
      <c r="F21" s="1249"/>
      <c r="G21" s="1249" t="s">
        <v>30</v>
      </c>
      <c r="H21" s="1250">
        <f t="shared" si="0"/>
        <v>500</v>
      </c>
      <c r="I21" s="1245">
        <v>40</v>
      </c>
      <c r="J21" s="1251">
        <f t="shared" si="1"/>
        <v>200</v>
      </c>
      <c r="K21" s="1245">
        <v>30</v>
      </c>
      <c r="L21" s="1251">
        <f t="shared" si="2"/>
        <v>150</v>
      </c>
      <c r="M21" s="1245">
        <v>30</v>
      </c>
      <c r="N21" s="1251">
        <f t="shared" si="3"/>
        <v>150</v>
      </c>
      <c r="O21" s="1245"/>
      <c r="P21" s="1251"/>
      <c r="R21" s="1360"/>
    </row>
    <row r="22" spans="1:19" s="1186" customFormat="1" ht="15" customHeight="1">
      <c r="A22" s="1245">
        <v>11</v>
      </c>
      <c r="B22" s="1224" t="s">
        <v>2358</v>
      </c>
      <c r="C22" s="1252"/>
      <c r="D22" s="1252">
        <v>75</v>
      </c>
      <c r="E22" s="1248">
        <v>3</v>
      </c>
      <c r="F22" s="1249"/>
      <c r="G22" s="1249" t="s">
        <v>28</v>
      </c>
      <c r="H22" s="1250">
        <f t="shared" si="0"/>
        <v>225</v>
      </c>
      <c r="I22" s="1245">
        <v>1</v>
      </c>
      <c r="J22" s="1251">
        <f t="shared" si="1"/>
        <v>75</v>
      </c>
      <c r="K22" s="1245">
        <v>1</v>
      </c>
      <c r="L22" s="1251">
        <f t="shared" si="2"/>
        <v>75</v>
      </c>
      <c r="M22" s="1245">
        <v>1</v>
      </c>
      <c r="N22" s="1251">
        <f t="shared" si="3"/>
        <v>75</v>
      </c>
      <c r="O22" s="1245"/>
      <c r="P22" s="1251"/>
    </row>
    <row r="23" spans="1:19" s="1186" customFormat="1" ht="15" customHeight="1">
      <c r="A23" s="1245">
        <v>12</v>
      </c>
      <c r="B23" s="1224" t="s">
        <v>2359</v>
      </c>
      <c r="C23" s="1252"/>
      <c r="D23" s="1252">
        <v>5.5</v>
      </c>
      <c r="E23" s="1248">
        <v>75</v>
      </c>
      <c r="F23" s="1249"/>
      <c r="G23" s="1249" t="s">
        <v>30</v>
      </c>
      <c r="H23" s="1250">
        <f t="shared" si="0"/>
        <v>412.5</v>
      </c>
      <c r="I23" s="1245">
        <v>25</v>
      </c>
      <c r="J23" s="1251">
        <f t="shared" si="1"/>
        <v>137.5</v>
      </c>
      <c r="K23" s="1245">
        <v>25</v>
      </c>
      <c r="L23" s="1251">
        <f t="shared" si="2"/>
        <v>137.5</v>
      </c>
      <c r="M23" s="1245">
        <v>25</v>
      </c>
      <c r="N23" s="1251">
        <f t="shared" si="3"/>
        <v>137.5</v>
      </c>
      <c r="O23" s="1245"/>
      <c r="P23" s="1251"/>
      <c r="R23" s="1360"/>
    </row>
    <row r="24" spans="1:19" s="1186" customFormat="1" ht="15" customHeight="1">
      <c r="A24" s="1245">
        <v>13</v>
      </c>
      <c r="B24" s="1224" t="s">
        <v>2360</v>
      </c>
      <c r="C24" s="1252"/>
      <c r="D24" s="1252">
        <v>45</v>
      </c>
      <c r="E24" s="1248">
        <v>6</v>
      </c>
      <c r="F24" s="1249"/>
      <c r="G24" s="1249" t="s">
        <v>30</v>
      </c>
      <c r="H24" s="1250">
        <f t="shared" si="0"/>
        <v>270</v>
      </c>
      <c r="I24" s="1245">
        <v>2</v>
      </c>
      <c r="J24" s="1251">
        <f t="shared" si="1"/>
        <v>90</v>
      </c>
      <c r="K24" s="1245">
        <v>2</v>
      </c>
      <c r="L24" s="1251">
        <f t="shared" si="2"/>
        <v>90</v>
      </c>
      <c r="M24" s="1245">
        <v>2</v>
      </c>
      <c r="N24" s="1251">
        <f t="shared" si="3"/>
        <v>90</v>
      </c>
      <c r="O24" s="1245"/>
      <c r="P24" s="1251"/>
      <c r="R24" s="1360"/>
    </row>
    <row r="25" spans="1:19" s="1186" customFormat="1" ht="15" customHeight="1">
      <c r="A25" s="1245">
        <v>14</v>
      </c>
      <c r="B25" s="1224" t="s">
        <v>2361</v>
      </c>
      <c r="C25" s="1252"/>
      <c r="D25" s="1252">
        <v>42</v>
      </c>
      <c r="E25" s="1248">
        <v>6</v>
      </c>
      <c r="F25" s="1249"/>
      <c r="G25" s="1249" t="s">
        <v>30</v>
      </c>
      <c r="H25" s="1250">
        <f t="shared" si="0"/>
        <v>252</v>
      </c>
      <c r="I25" s="1245">
        <v>2</v>
      </c>
      <c r="J25" s="1251">
        <f t="shared" si="1"/>
        <v>84</v>
      </c>
      <c r="K25" s="1245">
        <v>2</v>
      </c>
      <c r="L25" s="1251">
        <f t="shared" si="2"/>
        <v>84</v>
      </c>
      <c r="M25" s="1245">
        <v>2</v>
      </c>
      <c r="N25" s="1251">
        <f t="shared" si="3"/>
        <v>84</v>
      </c>
      <c r="O25" s="1245"/>
      <c r="P25" s="1251"/>
    </row>
    <row r="26" spans="1:19" s="1186" customFormat="1" ht="15" customHeight="1">
      <c r="A26" s="1245">
        <v>15</v>
      </c>
      <c r="B26" s="1224" t="s">
        <v>2362</v>
      </c>
      <c r="C26" s="1252"/>
      <c r="D26" s="1252">
        <v>54</v>
      </c>
      <c r="E26" s="1248">
        <v>6</v>
      </c>
      <c r="F26" s="1249"/>
      <c r="G26" s="1249" t="s">
        <v>30</v>
      </c>
      <c r="H26" s="1250">
        <f t="shared" si="0"/>
        <v>324</v>
      </c>
      <c r="I26" s="1245">
        <v>2</v>
      </c>
      <c r="J26" s="1251">
        <f t="shared" si="1"/>
        <v>108</v>
      </c>
      <c r="K26" s="1245">
        <v>2</v>
      </c>
      <c r="L26" s="1251">
        <f t="shared" si="2"/>
        <v>108</v>
      </c>
      <c r="M26" s="1245">
        <v>2</v>
      </c>
      <c r="N26" s="1251">
        <f t="shared" si="3"/>
        <v>108</v>
      </c>
      <c r="O26" s="1245"/>
      <c r="P26" s="1251"/>
    </row>
    <row r="27" spans="1:19" s="1186" customFormat="1" ht="15" customHeight="1">
      <c r="A27" s="1245">
        <v>16</v>
      </c>
      <c r="B27" s="1224" t="s">
        <v>2363</v>
      </c>
      <c r="C27" s="1252"/>
      <c r="D27" s="1252">
        <v>85</v>
      </c>
      <c r="E27" s="1248">
        <v>2</v>
      </c>
      <c r="F27" s="1249"/>
      <c r="G27" s="1249" t="s">
        <v>28</v>
      </c>
      <c r="H27" s="1250">
        <f t="shared" si="0"/>
        <v>170</v>
      </c>
      <c r="I27" s="1245">
        <v>1</v>
      </c>
      <c r="J27" s="1251">
        <f t="shared" si="1"/>
        <v>85</v>
      </c>
      <c r="K27" s="1245"/>
      <c r="L27" s="1251">
        <f t="shared" si="2"/>
        <v>0</v>
      </c>
      <c r="M27" s="1245">
        <v>1</v>
      </c>
      <c r="N27" s="1251">
        <f t="shared" si="3"/>
        <v>85</v>
      </c>
      <c r="O27" s="1245"/>
      <c r="P27" s="1251"/>
    </row>
    <row r="28" spans="1:19" s="1186" customFormat="1" ht="15" customHeight="1">
      <c r="A28" s="1245">
        <v>17</v>
      </c>
      <c r="B28" s="1224" t="s">
        <v>2365</v>
      </c>
      <c r="C28" s="1252"/>
      <c r="D28" s="1252">
        <v>85</v>
      </c>
      <c r="E28" s="1248">
        <v>2</v>
      </c>
      <c r="F28" s="1249"/>
      <c r="G28" s="1249" t="s">
        <v>28</v>
      </c>
      <c r="H28" s="1250">
        <f t="shared" si="0"/>
        <v>170</v>
      </c>
      <c r="I28" s="1245">
        <v>1</v>
      </c>
      <c r="J28" s="1251">
        <f t="shared" si="1"/>
        <v>85</v>
      </c>
      <c r="K28" s="1245"/>
      <c r="L28" s="1251">
        <f t="shared" si="2"/>
        <v>0</v>
      </c>
      <c r="M28" s="1245">
        <v>1</v>
      </c>
      <c r="N28" s="1251">
        <f t="shared" si="3"/>
        <v>85</v>
      </c>
      <c r="O28" s="1245"/>
      <c r="P28" s="1251"/>
    </row>
    <row r="29" spans="1:19" s="1186" customFormat="1" ht="15" customHeight="1">
      <c r="A29" s="1245">
        <v>18</v>
      </c>
      <c r="B29" s="1224" t="s">
        <v>2602</v>
      </c>
      <c r="C29" s="1252"/>
      <c r="D29" s="1252">
        <v>30</v>
      </c>
      <c r="E29" s="1248">
        <v>24</v>
      </c>
      <c r="F29" s="1249"/>
      <c r="G29" s="1249" t="s">
        <v>30</v>
      </c>
      <c r="H29" s="1250">
        <f t="shared" si="0"/>
        <v>720</v>
      </c>
      <c r="I29" s="1245">
        <v>12</v>
      </c>
      <c r="J29" s="1251">
        <f t="shared" si="1"/>
        <v>360</v>
      </c>
      <c r="K29" s="1245"/>
      <c r="L29" s="1251">
        <f t="shared" si="2"/>
        <v>0</v>
      </c>
      <c r="M29" s="1245">
        <v>12</v>
      </c>
      <c r="N29" s="1251">
        <f t="shared" si="3"/>
        <v>360</v>
      </c>
      <c r="O29" s="1245"/>
      <c r="P29" s="1251"/>
      <c r="R29" s="1360"/>
    </row>
    <row r="30" spans="1:19" s="1186" customFormat="1" ht="0.75" customHeight="1">
      <c r="A30" s="1245">
        <v>19</v>
      </c>
      <c r="B30" s="1224" t="s">
        <v>2366</v>
      </c>
      <c r="C30" s="1252"/>
      <c r="D30" s="1252">
        <v>75</v>
      </c>
      <c r="E30" s="1248">
        <v>5</v>
      </c>
      <c r="F30" s="1249"/>
      <c r="G30" s="1249" t="s">
        <v>28</v>
      </c>
      <c r="H30" s="1250">
        <f t="shared" si="0"/>
        <v>375</v>
      </c>
      <c r="I30" s="1245">
        <v>3</v>
      </c>
      <c r="J30" s="1251">
        <v>225</v>
      </c>
      <c r="K30" s="1245"/>
      <c r="L30" s="1251">
        <f t="shared" si="2"/>
        <v>0</v>
      </c>
      <c r="M30" s="1245" t="s">
        <v>2364</v>
      </c>
      <c r="N30" s="1251">
        <v>150</v>
      </c>
      <c r="O30" s="1245"/>
      <c r="P30" s="1251"/>
    </row>
    <row r="31" spans="1:19" s="1186" customFormat="1" ht="15" hidden="1" customHeight="1">
      <c r="A31" s="1245">
        <v>20</v>
      </c>
      <c r="B31" s="1224" t="s">
        <v>2367</v>
      </c>
      <c r="C31" s="1252"/>
      <c r="D31" s="1252">
        <v>4.5</v>
      </c>
      <c r="E31" s="1248">
        <v>1000</v>
      </c>
      <c r="F31" s="1249"/>
      <c r="G31" s="1249" t="s">
        <v>30</v>
      </c>
      <c r="H31" s="1250">
        <f t="shared" si="0"/>
        <v>4500</v>
      </c>
      <c r="I31" s="1245">
        <v>500</v>
      </c>
      <c r="J31" s="1251">
        <v>2250</v>
      </c>
      <c r="K31" s="1245"/>
      <c r="L31" s="1251">
        <f t="shared" si="2"/>
        <v>0</v>
      </c>
      <c r="M31" s="1245" t="s">
        <v>2368</v>
      </c>
      <c r="N31" s="1251">
        <v>2250</v>
      </c>
      <c r="O31" s="1245"/>
      <c r="P31" s="1251"/>
    </row>
    <row r="32" spans="1:19" s="1186" customFormat="1" ht="15" hidden="1" customHeight="1">
      <c r="A32" s="1245">
        <v>21</v>
      </c>
      <c r="B32" s="1224" t="s">
        <v>2591</v>
      </c>
      <c r="C32" s="1252"/>
      <c r="D32" s="1252">
        <v>35</v>
      </c>
      <c r="E32" s="1248">
        <v>10</v>
      </c>
      <c r="F32" s="1249"/>
      <c r="G32" s="1249" t="s">
        <v>148</v>
      </c>
      <c r="H32" s="1250">
        <f t="shared" si="0"/>
        <v>350</v>
      </c>
      <c r="I32" s="1245">
        <v>5</v>
      </c>
      <c r="J32" s="1251">
        <v>175</v>
      </c>
      <c r="K32" s="1245"/>
      <c r="L32" s="1251">
        <f t="shared" si="2"/>
        <v>0</v>
      </c>
      <c r="M32" s="1245" t="s">
        <v>2369</v>
      </c>
      <c r="N32" s="1251">
        <v>175</v>
      </c>
      <c r="O32" s="1245"/>
      <c r="P32" s="1251"/>
    </row>
    <row r="33" spans="1:31" s="1186" customFormat="1" ht="15" hidden="1" customHeight="1">
      <c r="A33" s="1245">
        <v>22</v>
      </c>
      <c r="B33" s="1224" t="s">
        <v>2370</v>
      </c>
      <c r="C33" s="1252"/>
      <c r="D33" s="1252">
        <v>35</v>
      </c>
      <c r="E33" s="1248">
        <v>10</v>
      </c>
      <c r="F33" s="1249"/>
      <c r="G33" s="1249" t="s">
        <v>148</v>
      </c>
      <c r="H33" s="1250">
        <f t="shared" si="0"/>
        <v>350</v>
      </c>
      <c r="I33" s="1245">
        <v>5</v>
      </c>
      <c r="J33" s="1251">
        <v>175</v>
      </c>
      <c r="K33" s="1245"/>
      <c r="L33" s="1251">
        <f t="shared" si="2"/>
        <v>0</v>
      </c>
      <c r="M33" s="1245" t="s">
        <v>2369</v>
      </c>
      <c r="N33" s="1251">
        <v>175</v>
      </c>
      <c r="O33" s="1245"/>
      <c r="P33" s="1251"/>
    </row>
    <row r="34" spans="1:31" s="1186" customFormat="1" ht="15" hidden="1" customHeight="1">
      <c r="A34" s="1245">
        <v>23</v>
      </c>
      <c r="B34" s="1224" t="s">
        <v>2371</v>
      </c>
      <c r="C34" s="1252"/>
      <c r="D34" s="1252">
        <v>12</v>
      </c>
      <c r="E34" s="1248">
        <v>6</v>
      </c>
      <c r="F34" s="1249"/>
      <c r="G34" s="1249" t="s">
        <v>148</v>
      </c>
      <c r="H34" s="1250">
        <f t="shared" si="0"/>
        <v>72</v>
      </c>
      <c r="I34" s="1245">
        <v>3</v>
      </c>
      <c r="J34" s="1251">
        <v>36</v>
      </c>
      <c r="K34" s="1245"/>
      <c r="L34" s="1251">
        <f t="shared" si="2"/>
        <v>0</v>
      </c>
      <c r="M34" s="1245" t="s">
        <v>2372</v>
      </c>
      <c r="N34" s="1251">
        <v>36</v>
      </c>
      <c r="O34" s="1245"/>
      <c r="P34" s="1251"/>
    </row>
    <row r="35" spans="1:31" s="1186" customFormat="1" ht="15" hidden="1" customHeight="1">
      <c r="A35" s="1245">
        <v>24</v>
      </c>
      <c r="B35" s="1224" t="s">
        <v>2373</v>
      </c>
      <c r="C35" s="1252"/>
      <c r="D35" s="1252">
        <v>135</v>
      </c>
      <c r="E35" s="1248">
        <v>12</v>
      </c>
      <c r="F35" s="1249"/>
      <c r="G35" s="1249" t="s">
        <v>679</v>
      </c>
      <c r="H35" s="1250">
        <f t="shared" si="0"/>
        <v>1620</v>
      </c>
      <c r="I35" s="1245">
        <v>3</v>
      </c>
      <c r="J35" s="1251">
        <v>405</v>
      </c>
      <c r="K35" s="1245">
        <v>3</v>
      </c>
      <c r="L35" s="1251">
        <f t="shared" si="2"/>
        <v>405</v>
      </c>
      <c r="M35" s="1245" t="s">
        <v>2374</v>
      </c>
      <c r="N35" s="1251">
        <v>540</v>
      </c>
      <c r="O35" s="1245"/>
      <c r="P35" s="1251"/>
    </row>
    <row r="36" spans="1:31" s="1186" customFormat="1" ht="15" hidden="1" customHeight="1">
      <c r="A36" s="1245">
        <v>25</v>
      </c>
      <c r="B36" s="1224" t="s">
        <v>2375</v>
      </c>
      <c r="C36" s="1252"/>
      <c r="D36" s="1252">
        <v>25</v>
      </c>
      <c r="E36" s="1248">
        <v>9</v>
      </c>
      <c r="F36" s="1249"/>
      <c r="G36" s="1249" t="s">
        <v>171</v>
      </c>
      <c r="H36" s="1250">
        <f t="shared" si="0"/>
        <v>225</v>
      </c>
      <c r="I36" s="1245">
        <v>3</v>
      </c>
      <c r="J36" s="1251">
        <v>75</v>
      </c>
      <c r="K36" s="1245">
        <v>3</v>
      </c>
      <c r="L36" s="1251">
        <f t="shared" si="2"/>
        <v>75</v>
      </c>
      <c r="M36" s="1245" t="s">
        <v>2376</v>
      </c>
      <c r="N36" s="1251">
        <v>75</v>
      </c>
      <c r="O36" s="1245"/>
      <c r="P36" s="1251"/>
    </row>
    <row r="37" spans="1:31" s="1186" customFormat="1" ht="15" hidden="1" customHeight="1">
      <c r="A37" s="1245"/>
      <c r="B37" s="1224"/>
      <c r="C37" s="1253"/>
      <c r="D37" s="1253"/>
      <c r="E37" s="1248"/>
      <c r="F37" s="1249"/>
      <c r="G37" s="1249"/>
      <c r="H37" s="1250"/>
      <c r="I37" s="1245"/>
      <c r="J37" s="1251"/>
      <c r="K37" s="1245"/>
      <c r="L37" s="1251">
        <f t="shared" si="2"/>
        <v>0</v>
      </c>
      <c r="M37" s="1245"/>
      <c r="N37" s="1251"/>
      <c r="O37" s="1245"/>
      <c r="P37" s="1251"/>
    </row>
    <row r="38" spans="1:31" s="1186" customFormat="1" ht="15" customHeight="1">
      <c r="A38" s="1245" t="s">
        <v>2377</v>
      </c>
      <c r="B38" s="1224"/>
      <c r="C38" s="1253"/>
      <c r="D38" s="1253"/>
      <c r="E38" s="1248"/>
      <c r="F38" s="1249"/>
      <c r="G38" s="1249"/>
      <c r="H38" s="1250">
        <v>49823.5</v>
      </c>
      <c r="I38" s="1245"/>
      <c r="J38" s="1251">
        <v>17359.5</v>
      </c>
      <c r="K38" s="1245"/>
      <c r="L38" s="1251">
        <v>15154.5</v>
      </c>
      <c r="M38" s="1245"/>
      <c r="N38" s="1251">
        <v>17309.5</v>
      </c>
      <c r="O38" s="1245"/>
      <c r="P38" s="1251"/>
    </row>
    <row r="39" spans="1:31" s="1186" customFormat="1" ht="15" customHeight="1">
      <c r="A39" s="1245"/>
      <c r="B39" s="1224"/>
      <c r="C39" s="1257"/>
      <c r="D39" s="1257"/>
      <c r="E39" s="1258"/>
      <c r="F39" s="1253"/>
      <c r="G39" s="1253"/>
      <c r="H39" s="1253"/>
      <c r="I39" s="1258"/>
      <c r="J39" s="1253"/>
      <c r="K39" s="1258"/>
      <c r="L39" s="1253"/>
      <c r="M39" s="1258"/>
      <c r="N39" s="1253"/>
      <c r="O39" s="1245"/>
      <c r="P39" s="1250"/>
    </row>
    <row r="40" spans="1:31" ht="12.5">
      <c r="A40" s="1237" t="s">
        <v>2580</v>
      </c>
      <c r="B40" s="1218"/>
      <c r="C40" s="1219"/>
      <c r="D40" s="1219"/>
      <c r="E40" s="1220"/>
      <c r="F40" s="1221"/>
      <c r="G40" s="1263"/>
      <c r="H40" s="1259"/>
      <c r="I40" s="1259"/>
      <c r="J40" s="1218"/>
      <c r="K40" s="1218"/>
      <c r="L40" s="1218"/>
      <c r="M40" s="1218"/>
      <c r="N40" s="1218"/>
      <c r="O40" s="1218"/>
      <c r="P40" s="1225"/>
    </row>
    <row r="41" spans="1:31" ht="12.5">
      <c r="A41" s="1259"/>
      <c r="B41" s="1259"/>
      <c r="C41" s="1261"/>
      <c r="D41" s="1261"/>
      <c r="E41" s="1262"/>
      <c r="F41" s="1263"/>
      <c r="G41" s="1263"/>
      <c r="H41" s="1259"/>
      <c r="I41" s="1259"/>
      <c r="J41" s="1259"/>
      <c r="K41" s="1259"/>
      <c r="L41" s="1259"/>
      <c r="M41" s="1259"/>
      <c r="N41" s="1259"/>
      <c r="O41" s="1259"/>
      <c r="P41" s="1359">
        <f>SUM(C39:P39)</f>
        <v>0</v>
      </c>
      <c r="Q41" s="574"/>
    </row>
    <row r="42" spans="1:31">
      <c r="A42" s="301"/>
      <c r="B42" s="301"/>
      <c r="C42" s="303"/>
      <c r="D42" s="303"/>
      <c r="E42" s="304"/>
      <c r="F42" s="305"/>
      <c r="G42" s="305"/>
      <c r="H42" s="301"/>
      <c r="I42" s="301"/>
      <c r="J42" s="301"/>
      <c r="K42" s="301"/>
      <c r="L42" s="913"/>
      <c r="M42" s="913"/>
      <c r="N42" s="913"/>
      <c r="O42" s="301"/>
      <c r="P42" s="1256"/>
      <c r="Q42" s="574"/>
    </row>
    <row r="43" spans="1:31" ht="12.5">
      <c r="A43" s="301"/>
      <c r="B43" s="301"/>
      <c r="C43" s="303"/>
      <c r="D43" s="303"/>
      <c r="E43" s="304"/>
      <c r="F43" s="305"/>
      <c r="G43" s="305"/>
      <c r="H43" s="301"/>
      <c r="I43" s="301"/>
      <c r="J43" s="301"/>
      <c r="K43" s="301"/>
      <c r="L43" s="1313"/>
      <c r="M43" s="1313"/>
      <c r="N43" s="1313"/>
      <c r="O43" s="301"/>
      <c r="P43" s="301"/>
      <c r="Q43" s="574"/>
    </row>
    <row r="44" spans="1:31" ht="3.75" customHeight="1">
      <c r="A44" s="301"/>
      <c r="B44" s="301"/>
      <c r="C44" s="303"/>
      <c r="D44" s="303"/>
      <c r="E44" s="304"/>
      <c r="F44" s="305"/>
      <c r="G44" s="305"/>
      <c r="H44" s="301"/>
      <c r="I44" s="301"/>
      <c r="J44" s="301"/>
      <c r="K44" s="301"/>
      <c r="L44" s="301"/>
      <c r="M44" s="301"/>
      <c r="N44" s="301"/>
      <c r="O44" s="301"/>
      <c r="P44" s="301"/>
      <c r="Q44" s="574"/>
      <c r="R44" s="908"/>
      <c r="S44" s="267"/>
      <c r="T44" s="1205"/>
      <c r="U44" s="1202"/>
      <c r="V44" s="407"/>
      <c r="W44" s="1203"/>
      <c r="X44" s="908"/>
      <c r="Y44" s="1204"/>
      <c r="Z44" s="908"/>
      <c r="AA44" s="1204"/>
      <c r="AB44" s="908"/>
      <c r="AC44" s="1204"/>
      <c r="AD44" s="908"/>
      <c r="AE44" s="1204"/>
    </row>
    <row r="45" spans="1:31" ht="3" customHeight="1">
      <c r="A45" s="1267"/>
      <c r="B45" s="1267"/>
      <c r="C45" s="1358"/>
      <c r="D45" s="1358"/>
      <c r="E45" s="1267"/>
      <c r="F45" s="1267"/>
      <c r="G45" s="1267"/>
      <c r="H45" s="1267"/>
      <c r="I45" s="1267"/>
      <c r="J45" s="1267"/>
      <c r="K45" s="1267"/>
      <c r="L45" s="1267"/>
      <c r="M45" s="1267"/>
      <c r="N45" s="1267"/>
      <c r="O45" s="1267"/>
      <c r="P45" s="1267"/>
      <c r="Q45" s="574"/>
      <c r="R45" s="908"/>
      <c r="S45" s="267"/>
      <c r="T45" s="1205"/>
      <c r="U45" s="1202"/>
      <c r="V45" s="407"/>
      <c r="W45" s="1203"/>
      <c r="X45" s="908"/>
      <c r="Y45" s="1204"/>
      <c r="Z45" s="908"/>
      <c r="AA45" s="1204"/>
      <c r="AB45" s="908"/>
      <c r="AC45" s="1204"/>
      <c r="AD45" s="908"/>
      <c r="AE45" s="1204"/>
    </row>
    <row r="46" spans="1:31" ht="11.25" customHeight="1">
      <c r="A46" s="1267"/>
      <c r="B46" s="1267"/>
      <c r="C46" s="1358"/>
      <c r="D46" s="1358"/>
      <c r="E46" s="1267"/>
      <c r="F46" s="1267"/>
      <c r="G46" s="1267"/>
      <c r="H46" s="1267"/>
      <c r="I46" s="1267"/>
      <c r="J46" s="1267"/>
      <c r="K46" s="1267"/>
      <c r="L46" s="1267"/>
      <c r="M46" s="1267"/>
      <c r="N46" s="1267"/>
      <c r="O46" s="1267"/>
      <c r="P46" s="1267"/>
      <c r="Q46" s="574"/>
      <c r="R46" s="908"/>
      <c r="S46" s="267"/>
      <c r="T46" s="1209"/>
      <c r="U46" s="1202"/>
      <c r="V46" s="407"/>
      <c r="W46" s="1203"/>
      <c r="X46" s="908"/>
      <c r="Y46" s="1204"/>
      <c r="Z46" s="908"/>
      <c r="AA46" s="1204"/>
      <c r="AB46" s="908"/>
      <c r="AC46" s="1204"/>
      <c r="AD46" s="908"/>
      <c r="AE46" s="1204"/>
    </row>
    <row r="47" spans="1:31" ht="11.25" customHeight="1">
      <c r="A47" s="1206"/>
      <c r="B47" s="1206"/>
      <c r="C47" s="1207"/>
      <c r="D47" s="1207"/>
      <c r="E47" s="1206"/>
      <c r="F47" s="1206"/>
      <c r="G47" s="1206"/>
      <c r="H47" s="1206"/>
      <c r="I47" s="1206"/>
      <c r="J47" s="1206"/>
      <c r="K47" s="1206"/>
      <c r="L47" s="1206"/>
      <c r="M47" s="1206"/>
      <c r="N47" s="1206"/>
      <c r="O47" s="1206"/>
      <c r="P47" s="1206"/>
      <c r="R47" s="908"/>
      <c r="S47" s="267"/>
      <c r="T47" s="1209"/>
      <c r="U47" s="1202"/>
      <c r="V47" s="407"/>
      <c r="W47" s="1203"/>
      <c r="X47" s="908"/>
      <c r="Y47" s="1204"/>
      <c r="Z47" s="908"/>
      <c r="AA47" s="1204"/>
      <c r="AB47" s="908"/>
      <c r="AC47" s="1204"/>
      <c r="AD47" s="908"/>
      <c r="AE47" s="1204"/>
    </row>
    <row r="48" spans="1:31" ht="13.5">
      <c r="A48" s="1206" t="s">
        <v>106</v>
      </c>
      <c r="B48" s="1206"/>
      <c r="C48" s="1207"/>
      <c r="D48" s="1207"/>
      <c r="E48" s="1206"/>
      <c r="F48" s="1206"/>
      <c r="G48" s="1206"/>
      <c r="H48" s="1206"/>
      <c r="I48" s="1206"/>
      <c r="J48" s="1206"/>
      <c r="K48" s="1206"/>
      <c r="L48" s="1206"/>
      <c r="M48" s="1206"/>
      <c r="N48" s="1206"/>
      <c r="O48" s="1206"/>
      <c r="P48" s="1206"/>
      <c r="R48" s="908"/>
      <c r="S48" s="267"/>
      <c r="T48" s="1205"/>
      <c r="U48" s="1202"/>
      <c r="V48" s="407"/>
      <c r="W48" s="1203"/>
      <c r="X48" s="908"/>
      <c r="Y48" s="1204"/>
      <c r="Z48" s="908"/>
      <c r="AA48" s="1204"/>
      <c r="AB48" s="908"/>
      <c r="AC48" s="1204"/>
      <c r="AD48" s="908"/>
      <c r="AE48" s="1204"/>
    </row>
    <row r="49" spans="1:31" ht="12.75" customHeight="1">
      <c r="A49" s="1640" t="s">
        <v>0</v>
      </c>
      <c r="B49" s="1640"/>
      <c r="C49" s="1640"/>
      <c r="D49" s="1640"/>
      <c r="E49" s="1640"/>
      <c r="F49" s="1640"/>
      <c r="G49" s="1640"/>
      <c r="H49" s="1640"/>
      <c r="I49" s="1640"/>
      <c r="J49" s="1640"/>
      <c r="K49" s="1640"/>
      <c r="L49" s="1640"/>
      <c r="M49" s="1640"/>
      <c r="N49" s="1640"/>
      <c r="O49" s="1640"/>
      <c r="P49" s="1640"/>
      <c r="R49" s="908"/>
      <c r="S49" s="267"/>
      <c r="T49" s="1205"/>
      <c r="U49" s="1202"/>
      <c r="V49" s="407"/>
      <c r="W49" s="1203"/>
      <c r="X49" s="908"/>
      <c r="Y49" s="1204"/>
      <c r="Z49" s="908"/>
      <c r="AA49" s="1204"/>
      <c r="AB49" s="908"/>
      <c r="AC49" s="1204"/>
      <c r="AD49" s="908"/>
      <c r="AE49" s="1204"/>
    </row>
    <row r="50" spans="1:31" ht="13.5">
      <c r="A50" s="1641" t="s">
        <v>2600</v>
      </c>
      <c r="B50" s="1641"/>
      <c r="C50" s="1641"/>
      <c r="D50" s="1641"/>
      <c r="E50" s="1641"/>
      <c r="F50" s="1641"/>
      <c r="G50" s="1641"/>
      <c r="H50" s="1641"/>
      <c r="I50" s="1641"/>
      <c r="J50" s="1641"/>
      <c r="K50" s="1641"/>
      <c r="L50" s="1641"/>
      <c r="M50" s="1641"/>
      <c r="N50" s="1641"/>
      <c r="O50" s="1641"/>
      <c r="P50" s="1641"/>
      <c r="R50" s="908"/>
      <c r="S50" s="267"/>
      <c r="T50" s="1205"/>
      <c r="U50" s="1202"/>
      <c r="V50" s="407"/>
      <c r="W50" s="1203"/>
      <c r="X50" s="908"/>
      <c r="Y50" s="1204"/>
      <c r="Z50" s="908"/>
      <c r="AA50" s="1204"/>
      <c r="AB50" s="908"/>
      <c r="AC50" s="1204"/>
      <c r="AD50" s="908"/>
      <c r="AE50" s="1204"/>
    </row>
    <row r="51" spans="1:31" ht="10.5" customHeight="1">
      <c r="A51" s="1206"/>
      <c r="B51" s="1206"/>
      <c r="C51" s="1264"/>
      <c r="D51" s="1264"/>
      <c r="E51" s="1265"/>
      <c r="F51" s="1266"/>
      <c r="G51" s="1266"/>
      <c r="H51" s="1267"/>
      <c r="I51" s="1206"/>
      <c r="J51" s="1206"/>
      <c r="K51" s="1206"/>
      <c r="L51" s="1206"/>
      <c r="M51" s="1206"/>
      <c r="N51" s="1206"/>
      <c r="O51" s="1206"/>
      <c r="P51" s="1206"/>
      <c r="R51" s="908"/>
      <c r="S51" s="267"/>
      <c r="T51" s="1205"/>
      <c r="U51" s="1202"/>
      <c r="V51" s="407"/>
      <c r="W51" s="1203"/>
      <c r="X51" s="908"/>
      <c r="Y51" s="1204"/>
      <c r="Z51" s="908"/>
      <c r="AA51" s="1204"/>
      <c r="AB51" s="908"/>
      <c r="AC51" s="1204"/>
      <c r="AD51" s="908"/>
      <c r="AE51" s="1204"/>
    </row>
    <row r="52" spans="1:31">
      <c r="A52" s="1213" t="s">
        <v>2378</v>
      </c>
      <c r="B52" s="1213"/>
      <c r="C52" s="1214"/>
      <c r="D52" s="1214"/>
      <c r="E52" s="1215"/>
      <c r="F52" s="1216"/>
      <c r="G52" s="1216"/>
      <c r="H52" s="1217"/>
      <c r="I52" s="1217"/>
      <c r="J52" s="1217"/>
      <c r="K52" s="1217"/>
      <c r="L52" s="1217"/>
      <c r="M52" s="1217"/>
      <c r="N52" s="1217"/>
      <c r="O52" s="1217"/>
      <c r="P52" s="1217"/>
      <c r="R52" s="908"/>
      <c r="S52" s="301"/>
      <c r="T52" s="1205"/>
      <c r="U52" s="1202"/>
      <c r="V52" s="407"/>
      <c r="W52" s="1203"/>
      <c r="X52" s="908"/>
      <c r="Y52" s="1204"/>
      <c r="Z52" s="908"/>
      <c r="AA52" s="1204"/>
      <c r="AB52" s="908"/>
      <c r="AC52" s="1204"/>
      <c r="AD52" s="908"/>
      <c r="AE52" s="1204"/>
    </row>
    <row r="53" spans="1:31">
      <c r="A53" s="352" t="s">
        <v>109</v>
      </c>
      <c r="B53" s="1218"/>
      <c r="C53" s="1219"/>
      <c r="D53" s="1219"/>
      <c r="E53" s="1220"/>
      <c r="F53" s="1221"/>
      <c r="G53" s="1221"/>
      <c r="H53" s="1222" t="s">
        <v>110</v>
      </c>
      <c r="I53" s="1223"/>
      <c r="J53" s="1223"/>
      <c r="K53" s="1223"/>
      <c r="L53" s="1224"/>
      <c r="M53" s="1218" t="s">
        <v>2612</v>
      </c>
      <c r="N53" s="1218"/>
      <c r="O53" s="1218"/>
      <c r="P53" s="1225"/>
      <c r="R53" s="908"/>
      <c r="S53" s="267"/>
      <c r="T53" s="1205"/>
      <c r="U53" s="1202"/>
      <c r="V53" s="407"/>
      <c r="W53" s="1203"/>
      <c r="X53" s="908"/>
      <c r="Y53" s="1204"/>
      <c r="Z53" s="908"/>
      <c r="AA53" s="1204"/>
      <c r="AB53" s="908"/>
      <c r="AC53" s="1204"/>
      <c r="AD53" s="908"/>
      <c r="AE53" s="1204"/>
    </row>
    <row r="54" spans="1:31">
      <c r="A54" s="1268" t="s">
        <v>540</v>
      </c>
      <c r="B54" s="1269" t="s">
        <v>2300</v>
      </c>
      <c r="C54" s="1261"/>
      <c r="D54" s="1261"/>
      <c r="E54" s="1262"/>
      <c r="F54" s="1263"/>
      <c r="G54" s="1263"/>
      <c r="H54" s="1260" t="s">
        <v>113</v>
      </c>
      <c r="I54" s="1260" t="s">
        <v>8</v>
      </c>
      <c r="J54" s="1270"/>
      <c r="K54" s="1237" t="s">
        <v>114</v>
      </c>
      <c r="L54" s="1225"/>
      <c r="M54" s="1259" t="s">
        <v>205</v>
      </c>
      <c r="N54" s="1259"/>
      <c r="O54" s="1259"/>
      <c r="P54" s="1270"/>
      <c r="R54" s="908"/>
      <c r="S54" s="267"/>
      <c r="T54" s="1205"/>
      <c r="U54" s="1202"/>
      <c r="V54" s="407"/>
      <c r="W54" s="1203"/>
      <c r="X54" s="908"/>
      <c r="Y54" s="1204"/>
      <c r="Z54" s="908"/>
      <c r="AA54" s="1204"/>
      <c r="AB54" s="908"/>
      <c r="AC54" s="1204"/>
      <c r="AD54" s="908"/>
      <c r="AE54" s="1204"/>
    </row>
    <row r="55" spans="1:31" ht="12" customHeight="1">
      <c r="A55" s="1233"/>
      <c r="B55" s="352"/>
      <c r="C55" s="1271"/>
      <c r="D55" s="1271"/>
      <c r="E55" s="1272"/>
      <c r="F55" s="1249"/>
      <c r="G55" s="1274" t="s">
        <v>206</v>
      </c>
      <c r="H55" s="352"/>
      <c r="I55" s="1245" t="s">
        <v>116</v>
      </c>
      <c r="J55" s="1245"/>
      <c r="K55" s="1245"/>
      <c r="L55" s="1245"/>
      <c r="M55" s="1245"/>
      <c r="N55" s="1245"/>
      <c r="O55" s="1245"/>
      <c r="P55" s="1245"/>
      <c r="R55" s="908"/>
      <c r="S55" s="267"/>
      <c r="T55" s="1205"/>
      <c r="U55" s="1202"/>
      <c r="V55" s="407"/>
      <c r="W55" s="1203"/>
      <c r="X55" s="908"/>
      <c r="Y55" s="1204"/>
      <c r="Z55" s="908"/>
      <c r="AA55" s="1204"/>
      <c r="AB55" s="908"/>
      <c r="AC55" s="1204"/>
      <c r="AD55" s="908"/>
      <c r="AE55" s="1204"/>
    </row>
    <row r="56" spans="1:31" ht="9.75" customHeight="1">
      <c r="A56" s="1238" t="s">
        <v>10</v>
      </c>
      <c r="B56" s="1245" t="s">
        <v>11</v>
      </c>
      <c r="C56" s="1273" t="s">
        <v>117</v>
      </c>
      <c r="D56" s="1357" t="s">
        <v>12</v>
      </c>
      <c r="E56" s="1309" t="s">
        <v>13</v>
      </c>
      <c r="F56" s="1311"/>
      <c r="G56" s="1356"/>
      <c r="H56" s="1245" t="s">
        <v>14</v>
      </c>
      <c r="I56" s="1245" t="s">
        <v>118</v>
      </c>
      <c r="J56" s="1245"/>
      <c r="K56" s="1245" t="s">
        <v>119</v>
      </c>
      <c r="L56" s="1245"/>
      <c r="M56" s="1245" t="s">
        <v>120</v>
      </c>
      <c r="N56" s="1245"/>
      <c r="O56" s="1245" t="s">
        <v>121</v>
      </c>
      <c r="P56" s="1245"/>
      <c r="R56" s="908"/>
      <c r="S56" s="267"/>
      <c r="T56" s="1205"/>
      <c r="U56" s="1202"/>
      <c r="V56" s="407"/>
      <c r="W56" s="1203"/>
      <c r="X56" s="908"/>
      <c r="Y56" s="1204"/>
      <c r="Z56" s="908"/>
      <c r="AA56" s="1204"/>
      <c r="AB56" s="908"/>
      <c r="AC56" s="1204"/>
      <c r="AD56" s="908"/>
      <c r="AE56" s="1204"/>
    </row>
    <row r="57" spans="1:31" ht="11.25" customHeight="1">
      <c r="A57" s="352"/>
      <c r="B57" s="352"/>
      <c r="C57" s="1271"/>
      <c r="D57" s="1271"/>
      <c r="E57" s="1272"/>
      <c r="F57" s="1249"/>
      <c r="G57" s="1249"/>
      <c r="H57" s="352"/>
      <c r="I57" s="1238" t="s">
        <v>22</v>
      </c>
      <c r="J57" s="1245" t="s">
        <v>21</v>
      </c>
      <c r="K57" s="1245" t="s">
        <v>22</v>
      </c>
      <c r="L57" s="1245" t="s">
        <v>122</v>
      </c>
      <c r="M57" s="1238" t="s">
        <v>22</v>
      </c>
      <c r="N57" s="1233" t="s">
        <v>122</v>
      </c>
      <c r="O57" s="1238" t="s">
        <v>22</v>
      </c>
      <c r="P57" s="1238" t="s">
        <v>21</v>
      </c>
      <c r="R57" s="908"/>
      <c r="S57" s="267"/>
      <c r="T57" s="1205"/>
      <c r="U57" s="1202"/>
      <c r="V57" s="407"/>
      <c r="W57" s="1203"/>
      <c r="X57" s="908"/>
      <c r="Y57" s="1204"/>
      <c r="Z57" s="908"/>
      <c r="AA57" s="1204"/>
      <c r="AB57" s="908"/>
      <c r="AC57" s="1204"/>
      <c r="AD57" s="908"/>
      <c r="AE57" s="1204"/>
    </row>
    <row r="58" spans="1:31" ht="11.25" customHeight="1">
      <c r="A58" s="1245">
        <v>19</v>
      </c>
      <c r="B58" s="352" t="s">
        <v>2379</v>
      </c>
      <c r="C58" s="1247">
        <v>21.24</v>
      </c>
      <c r="D58" s="1247">
        <v>85</v>
      </c>
      <c r="E58" s="1248">
        <v>12</v>
      </c>
      <c r="F58" s="1249" t="s">
        <v>51</v>
      </c>
      <c r="G58" s="1249" t="s">
        <v>30</v>
      </c>
      <c r="H58" s="1250">
        <f t="shared" ref="H58:H84" si="4">D58*E58</f>
        <v>1020</v>
      </c>
      <c r="I58" s="1245">
        <v>6</v>
      </c>
      <c r="J58" s="1251">
        <f t="shared" ref="J58:J84" si="5">D58*I58</f>
        <v>510</v>
      </c>
      <c r="K58" s="1245"/>
      <c r="L58" s="1251"/>
      <c r="M58" s="1245">
        <v>6</v>
      </c>
      <c r="N58" s="1251">
        <f t="shared" ref="N58:N84" si="6">D58*M58</f>
        <v>510</v>
      </c>
      <c r="O58" s="1245"/>
      <c r="P58" s="1251"/>
      <c r="R58" s="908"/>
      <c r="S58" s="267"/>
      <c r="T58" s="1205"/>
      <c r="U58" s="1202"/>
      <c r="V58" s="407"/>
      <c r="W58" s="1203"/>
      <c r="X58" s="908"/>
      <c r="Y58" s="1204"/>
      <c r="Z58" s="908"/>
      <c r="AA58" s="1204"/>
      <c r="AB58" s="908"/>
      <c r="AC58" s="1204"/>
      <c r="AD58" s="908"/>
      <c r="AE58" s="1204"/>
    </row>
    <row r="59" spans="1:31" ht="11.25" customHeight="1">
      <c r="A59" s="1245">
        <v>20</v>
      </c>
      <c r="B59" s="352" t="s">
        <v>2380</v>
      </c>
      <c r="C59" s="1252">
        <v>52.42</v>
      </c>
      <c r="D59" s="1252">
        <v>75</v>
      </c>
      <c r="E59" s="1248">
        <v>9</v>
      </c>
      <c r="F59" s="1249" t="s">
        <v>784</v>
      </c>
      <c r="G59" s="1249" t="s">
        <v>148</v>
      </c>
      <c r="H59" s="1250">
        <f t="shared" si="4"/>
        <v>675</v>
      </c>
      <c r="I59" s="1245">
        <v>3</v>
      </c>
      <c r="J59" s="1251">
        <f t="shared" si="5"/>
        <v>225</v>
      </c>
      <c r="K59" s="1245">
        <v>3</v>
      </c>
      <c r="L59" s="1251">
        <f t="shared" ref="L59:L85" si="7">D59*K59</f>
        <v>225</v>
      </c>
      <c r="M59" s="1245">
        <v>3</v>
      </c>
      <c r="N59" s="1251">
        <f t="shared" si="6"/>
        <v>225</v>
      </c>
      <c r="O59" s="1245"/>
      <c r="P59" s="1251"/>
      <c r="R59" s="908"/>
      <c r="S59" s="267"/>
      <c r="T59" s="1205"/>
      <c r="U59" s="1202"/>
      <c r="V59" s="407"/>
      <c r="W59" s="1203"/>
      <c r="X59" s="908"/>
      <c r="Y59" s="1204"/>
      <c r="Z59" s="908"/>
      <c r="AA59" s="1204"/>
      <c r="AB59" s="908"/>
      <c r="AC59" s="1204"/>
      <c r="AD59" s="908"/>
      <c r="AE59" s="1204"/>
    </row>
    <row r="60" spans="1:31" ht="11.25" customHeight="1">
      <c r="A60" s="1245">
        <v>21</v>
      </c>
      <c r="B60" s="352" t="s">
        <v>2381</v>
      </c>
      <c r="C60" s="1252">
        <v>34.93</v>
      </c>
      <c r="D60" s="1252">
        <v>30</v>
      </c>
      <c r="E60" s="1248">
        <v>9</v>
      </c>
      <c r="F60" s="1249" t="s">
        <v>2382</v>
      </c>
      <c r="G60" s="1249" t="s">
        <v>171</v>
      </c>
      <c r="H60" s="1250">
        <f t="shared" si="4"/>
        <v>270</v>
      </c>
      <c r="I60" s="1245">
        <v>3</v>
      </c>
      <c r="J60" s="1251">
        <f t="shared" si="5"/>
        <v>90</v>
      </c>
      <c r="K60" s="1245">
        <v>3</v>
      </c>
      <c r="L60" s="1251">
        <f t="shared" si="7"/>
        <v>90</v>
      </c>
      <c r="M60" s="1245">
        <v>3</v>
      </c>
      <c r="N60" s="1251">
        <f t="shared" si="6"/>
        <v>90</v>
      </c>
      <c r="O60" s="1245"/>
      <c r="P60" s="1251"/>
      <c r="R60" s="908"/>
      <c r="S60" s="267"/>
      <c r="T60" s="1205"/>
      <c r="U60" s="1202"/>
      <c r="V60" s="407"/>
      <c r="W60" s="1203"/>
      <c r="X60" s="908"/>
      <c r="Y60" s="1204"/>
      <c r="Z60" s="908"/>
      <c r="AA60" s="1204"/>
      <c r="AB60" s="908"/>
      <c r="AC60" s="1204"/>
      <c r="AD60" s="908"/>
      <c r="AE60" s="1204"/>
    </row>
    <row r="61" spans="1:31" ht="11.25" customHeight="1">
      <c r="A61" s="1245">
        <v>22</v>
      </c>
      <c r="B61" s="352" t="s">
        <v>2383</v>
      </c>
      <c r="C61" s="1253">
        <v>108.09</v>
      </c>
      <c r="D61" s="1253">
        <v>35</v>
      </c>
      <c r="E61" s="1248">
        <v>9</v>
      </c>
      <c r="F61" s="1249" t="s">
        <v>51</v>
      </c>
      <c r="G61" s="1249" t="s">
        <v>171</v>
      </c>
      <c r="H61" s="1250">
        <f t="shared" si="4"/>
        <v>315</v>
      </c>
      <c r="I61" s="1245">
        <v>3</v>
      </c>
      <c r="J61" s="1251">
        <f t="shared" si="5"/>
        <v>105</v>
      </c>
      <c r="K61" s="1245">
        <v>3</v>
      </c>
      <c r="L61" s="1251">
        <f t="shared" si="7"/>
        <v>105</v>
      </c>
      <c r="M61" s="1245">
        <v>3</v>
      </c>
      <c r="N61" s="1251">
        <f t="shared" si="6"/>
        <v>105</v>
      </c>
      <c r="O61" s="1245"/>
      <c r="P61" s="1251"/>
      <c r="S61" s="267"/>
      <c r="T61" s="1205"/>
      <c r="U61" s="1202"/>
      <c r="V61" s="407"/>
      <c r="W61" s="1203"/>
      <c r="X61" s="908"/>
      <c r="Y61" s="1204"/>
      <c r="Z61" s="908"/>
      <c r="AA61" s="1204"/>
      <c r="AB61" s="908"/>
      <c r="AC61" s="1204"/>
      <c r="AD61" s="908"/>
      <c r="AE61" s="1204"/>
    </row>
    <row r="62" spans="1:31" ht="11.25" customHeight="1">
      <c r="A62" s="1245">
        <v>23</v>
      </c>
      <c r="B62" s="352" t="s">
        <v>2384</v>
      </c>
      <c r="C62" s="1253">
        <v>19.66</v>
      </c>
      <c r="D62" s="1253">
        <v>30</v>
      </c>
      <c r="E62" s="1248">
        <v>9</v>
      </c>
      <c r="F62" s="1249" t="s">
        <v>553</v>
      </c>
      <c r="G62" s="1249" t="s">
        <v>171</v>
      </c>
      <c r="H62" s="1250">
        <f t="shared" si="4"/>
        <v>270</v>
      </c>
      <c r="I62" s="1245">
        <v>3</v>
      </c>
      <c r="J62" s="1251">
        <f t="shared" si="5"/>
        <v>90</v>
      </c>
      <c r="K62" s="1245">
        <v>3</v>
      </c>
      <c r="L62" s="1251">
        <f t="shared" si="7"/>
        <v>90</v>
      </c>
      <c r="M62" s="1245">
        <v>3</v>
      </c>
      <c r="N62" s="1251">
        <f t="shared" si="6"/>
        <v>90</v>
      </c>
      <c r="O62" s="1245"/>
      <c r="P62" s="1251"/>
      <c r="R62" s="908"/>
      <c r="S62" s="267"/>
      <c r="T62" s="1205"/>
      <c r="U62" s="1202"/>
      <c r="V62" s="407"/>
      <c r="W62" s="1203"/>
      <c r="X62" s="908"/>
      <c r="Y62" s="1204"/>
      <c r="Z62" s="908"/>
      <c r="AA62" s="1204"/>
      <c r="AB62" s="908"/>
      <c r="AC62" s="1204"/>
      <c r="AD62" s="908"/>
      <c r="AE62" s="1204"/>
    </row>
    <row r="63" spans="1:31" ht="11.25" customHeight="1">
      <c r="A63" s="1245">
        <v>24</v>
      </c>
      <c r="B63" s="352" t="s">
        <v>2385</v>
      </c>
      <c r="C63" s="1252">
        <v>44.65</v>
      </c>
      <c r="D63" s="1252">
        <v>145</v>
      </c>
      <c r="E63" s="1248">
        <v>3</v>
      </c>
      <c r="F63" s="1249" t="s">
        <v>30</v>
      </c>
      <c r="G63" s="1249" t="s">
        <v>30</v>
      </c>
      <c r="H63" s="1250">
        <f t="shared" si="4"/>
        <v>435</v>
      </c>
      <c r="I63" s="1245">
        <v>1</v>
      </c>
      <c r="J63" s="1251">
        <f t="shared" si="5"/>
        <v>145</v>
      </c>
      <c r="K63" s="1245">
        <v>1</v>
      </c>
      <c r="L63" s="1251">
        <f t="shared" si="7"/>
        <v>145</v>
      </c>
      <c r="M63" s="1245">
        <v>1</v>
      </c>
      <c r="N63" s="1251">
        <f t="shared" si="6"/>
        <v>145</v>
      </c>
      <c r="O63" s="1245"/>
      <c r="P63" s="1251"/>
      <c r="R63" s="908"/>
      <c r="S63" s="267"/>
      <c r="T63" s="1205"/>
      <c r="U63" s="1202"/>
      <c r="V63" s="407"/>
      <c r="W63" s="1203"/>
      <c r="X63" s="908"/>
      <c r="Y63" s="1204"/>
      <c r="Z63" s="908"/>
      <c r="AA63" s="1204"/>
      <c r="AB63" s="908"/>
      <c r="AC63" s="1204"/>
      <c r="AD63" s="908"/>
      <c r="AE63" s="1204"/>
    </row>
    <row r="64" spans="1:31" ht="11.25" customHeight="1">
      <c r="A64" s="1245">
        <v>25</v>
      </c>
      <c r="B64" s="352" t="s">
        <v>2386</v>
      </c>
      <c r="C64" s="1252">
        <v>24.02</v>
      </c>
      <c r="D64" s="1252">
        <v>500</v>
      </c>
      <c r="E64" s="1248">
        <v>2</v>
      </c>
      <c r="F64" s="1249" t="s">
        <v>28</v>
      </c>
      <c r="G64" s="1249" t="s">
        <v>30</v>
      </c>
      <c r="H64" s="1250">
        <f t="shared" si="4"/>
        <v>1000</v>
      </c>
      <c r="I64" s="1245">
        <v>1</v>
      </c>
      <c r="J64" s="1251">
        <f t="shared" si="5"/>
        <v>500</v>
      </c>
      <c r="K64" s="1245"/>
      <c r="L64" s="1251">
        <f t="shared" si="7"/>
        <v>0</v>
      </c>
      <c r="M64" s="1245">
        <v>1</v>
      </c>
      <c r="N64" s="1251">
        <f t="shared" si="6"/>
        <v>500</v>
      </c>
      <c r="O64" s="1245"/>
      <c r="P64" s="1251"/>
      <c r="R64" s="908"/>
      <c r="S64" s="267"/>
      <c r="T64" s="1205"/>
      <c r="U64" s="1202"/>
      <c r="V64" s="407"/>
      <c r="W64" s="1203"/>
      <c r="X64" s="908"/>
      <c r="Y64" s="1204"/>
      <c r="Z64" s="908"/>
      <c r="AA64" s="1204"/>
      <c r="AB64" s="908"/>
      <c r="AC64" s="1204"/>
      <c r="AD64" s="908"/>
      <c r="AE64" s="1204"/>
    </row>
    <row r="65" spans="1:31" ht="11.25" customHeight="1">
      <c r="A65" s="1245">
        <v>26</v>
      </c>
      <c r="B65" s="352" t="s">
        <v>2387</v>
      </c>
      <c r="C65" s="1252">
        <v>23.9</v>
      </c>
      <c r="D65" s="1252">
        <v>165</v>
      </c>
      <c r="E65" s="1248">
        <v>3</v>
      </c>
      <c r="F65" s="1249" t="s">
        <v>553</v>
      </c>
      <c r="G65" s="1249" t="s">
        <v>30</v>
      </c>
      <c r="H65" s="1250">
        <f t="shared" si="4"/>
        <v>495</v>
      </c>
      <c r="I65" s="1245">
        <v>1</v>
      </c>
      <c r="J65" s="1251">
        <f t="shared" si="5"/>
        <v>165</v>
      </c>
      <c r="K65" s="1245">
        <v>1</v>
      </c>
      <c r="L65" s="1251">
        <f t="shared" si="7"/>
        <v>165</v>
      </c>
      <c r="M65" s="1245">
        <v>1</v>
      </c>
      <c r="N65" s="1251">
        <f t="shared" si="6"/>
        <v>165</v>
      </c>
      <c r="O65" s="1245"/>
      <c r="P65" s="1251"/>
      <c r="R65" s="908"/>
      <c r="S65" s="267"/>
      <c r="T65" s="1205"/>
      <c r="U65" s="1202"/>
      <c r="V65" s="407"/>
      <c r="W65" s="1203"/>
      <c r="X65" s="908"/>
      <c r="Y65" s="1204"/>
      <c r="Z65" s="908"/>
      <c r="AA65" s="1204"/>
      <c r="AB65" s="908"/>
      <c r="AC65" s="1204"/>
      <c r="AD65" s="908"/>
      <c r="AE65" s="1204"/>
    </row>
    <row r="66" spans="1:31" ht="11.25" customHeight="1">
      <c r="A66" s="1245">
        <v>27</v>
      </c>
      <c r="B66" s="352" t="s">
        <v>2388</v>
      </c>
      <c r="C66" s="1252">
        <v>23.46</v>
      </c>
      <c r="D66" s="1252">
        <v>265</v>
      </c>
      <c r="E66" s="1248">
        <v>1</v>
      </c>
      <c r="F66" s="1249" t="s">
        <v>51</v>
      </c>
      <c r="G66" s="1249" t="s">
        <v>553</v>
      </c>
      <c r="H66" s="1250">
        <f t="shared" si="4"/>
        <v>265</v>
      </c>
      <c r="I66" s="1245">
        <v>1</v>
      </c>
      <c r="J66" s="1251">
        <f t="shared" si="5"/>
        <v>265</v>
      </c>
      <c r="K66" s="1245"/>
      <c r="L66" s="1251">
        <f t="shared" si="7"/>
        <v>0</v>
      </c>
      <c r="M66" s="1245"/>
      <c r="N66" s="1251">
        <f t="shared" si="6"/>
        <v>0</v>
      </c>
      <c r="O66" s="1245"/>
      <c r="P66" s="1251"/>
      <c r="R66" s="908"/>
      <c r="S66" s="301"/>
      <c r="T66" s="1205"/>
      <c r="U66" s="1202"/>
      <c r="V66" s="407"/>
      <c r="W66" s="1203"/>
      <c r="X66" s="908"/>
      <c r="Y66" s="1204"/>
      <c r="Z66" s="908"/>
      <c r="AA66" s="1204"/>
      <c r="AB66" s="908"/>
      <c r="AC66" s="1204"/>
      <c r="AD66" s="908"/>
      <c r="AE66" s="1204"/>
    </row>
    <row r="67" spans="1:31" ht="11.25" customHeight="1">
      <c r="A67" s="1245">
        <v>28</v>
      </c>
      <c r="B67" s="352" t="s">
        <v>2389</v>
      </c>
      <c r="C67" s="1252">
        <v>64.099999999999994</v>
      </c>
      <c r="D67" s="1252">
        <v>35</v>
      </c>
      <c r="E67" s="1248">
        <v>6</v>
      </c>
      <c r="F67" s="1249"/>
      <c r="G67" s="1249" t="s">
        <v>30</v>
      </c>
      <c r="H67" s="1250">
        <f t="shared" si="4"/>
        <v>210</v>
      </c>
      <c r="I67" s="1245">
        <v>3</v>
      </c>
      <c r="J67" s="1251">
        <f t="shared" si="5"/>
        <v>105</v>
      </c>
      <c r="K67" s="1245"/>
      <c r="L67" s="1251">
        <f t="shared" si="7"/>
        <v>0</v>
      </c>
      <c r="M67" s="1245">
        <v>3</v>
      </c>
      <c r="N67" s="1251">
        <f t="shared" si="6"/>
        <v>105</v>
      </c>
      <c r="O67" s="1245"/>
      <c r="P67" s="1251"/>
      <c r="R67" s="908"/>
      <c r="S67" s="301"/>
      <c r="T67" s="1205"/>
      <c r="U67" s="1202"/>
      <c r="V67" s="407"/>
      <c r="W67" s="1203"/>
      <c r="X67" s="908"/>
      <c r="Y67" s="1204"/>
      <c r="Z67" s="908"/>
      <c r="AA67" s="1204"/>
      <c r="AB67" s="908"/>
      <c r="AC67" s="1204"/>
      <c r="AD67" s="908"/>
      <c r="AE67" s="1204"/>
    </row>
    <row r="68" spans="1:31" ht="11.25" customHeight="1">
      <c r="A68" s="1245">
        <v>29</v>
      </c>
      <c r="B68" s="352" t="s">
        <v>2390</v>
      </c>
      <c r="C68" s="1252">
        <v>42.46</v>
      </c>
      <c r="D68" s="1252">
        <v>145</v>
      </c>
      <c r="E68" s="1248">
        <v>9</v>
      </c>
      <c r="F68" s="1249"/>
      <c r="G68" s="1249" t="s">
        <v>30</v>
      </c>
      <c r="H68" s="1250">
        <f t="shared" si="4"/>
        <v>1305</v>
      </c>
      <c r="I68" s="1245">
        <v>3</v>
      </c>
      <c r="J68" s="1251">
        <f t="shared" si="5"/>
        <v>435</v>
      </c>
      <c r="K68" s="1245">
        <v>3</v>
      </c>
      <c r="L68" s="1251">
        <f t="shared" si="7"/>
        <v>435</v>
      </c>
      <c r="M68" s="1245">
        <v>3</v>
      </c>
      <c r="N68" s="1251">
        <f t="shared" si="6"/>
        <v>435</v>
      </c>
      <c r="O68" s="1245"/>
      <c r="P68" s="1251"/>
      <c r="R68" s="908"/>
      <c r="S68" s="301"/>
      <c r="T68" s="1205"/>
      <c r="U68" s="1202"/>
      <c r="V68" s="407"/>
      <c r="W68" s="1203"/>
      <c r="X68" s="908"/>
      <c r="Y68" s="1204"/>
      <c r="Z68" s="908"/>
      <c r="AA68" s="1204"/>
      <c r="AB68" s="908"/>
      <c r="AC68" s="1204"/>
      <c r="AD68" s="908"/>
      <c r="AE68" s="1204"/>
    </row>
    <row r="69" spans="1:31" ht="11.25" customHeight="1">
      <c r="A69" s="1245">
        <v>30</v>
      </c>
      <c r="B69" s="352" t="s">
        <v>2391</v>
      </c>
      <c r="C69" s="1252">
        <v>92.82</v>
      </c>
      <c r="D69" s="1252">
        <v>25</v>
      </c>
      <c r="E69" s="1248">
        <v>6</v>
      </c>
      <c r="F69" s="1249" t="s">
        <v>2382</v>
      </c>
      <c r="G69" s="1249" t="s">
        <v>2382</v>
      </c>
      <c r="H69" s="1250">
        <f t="shared" si="4"/>
        <v>150</v>
      </c>
      <c r="I69" s="1245">
        <v>3</v>
      </c>
      <c r="J69" s="1251">
        <f t="shared" si="5"/>
        <v>75</v>
      </c>
      <c r="K69" s="1245"/>
      <c r="L69" s="1251">
        <f t="shared" si="7"/>
        <v>0</v>
      </c>
      <c r="M69" s="1245">
        <v>3</v>
      </c>
      <c r="N69" s="1251">
        <f t="shared" si="6"/>
        <v>75</v>
      </c>
      <c r="O69" s="1245"/>
      <c r="P69" s="1251"/>
      <c r="R69" s="908"/>
      <c r="S69" s="267"/>
      <c r="T69" s="1209"/>
      <c r="U69" s="1202"/>
      <c r="V69" s="407"/>
      <c r="W69" s="1203"/>
      <c r="X69" s="908"/>
      <c r="Y69" s="1204"/>
      <c r="Z69" s="908"/>
      <c r="AA69" s="1204"/>
      <c r="AB69" s="908"/>
      <c r="AC69" s="1204"/>
      <c r="AD69" s="908"/>
      <c r="AE69" s="1204"/>
    </row>
    <row r="70" spans="1:31" ht="11.25" customHeight="1">
      <c r="A70" s="1245">
        <v>31</v>
      </c>
      <c r="B70" s="352" t="s">
        <v>2392</v>
      </c>
      <c r="C70" s="1252">
        <v>24.02</v>
      </c>
      <c r="D70" s="1252">
        <v>135</v>
      </c>
      <c r="E70" s="1248">
        <v>3</v>
      </c>
      <c r="F70" s="1249" t="s">
        <v>2382</v>
      </c>
      <c r="G70" s="1249" t="s">
        <v>2450</v>
      </c>
      <c r="H70" s="1250">
        <f t="shared" si="4"/>
        <v>405</v>
      </c>
      <c r="I70" s="1245">
        <v>1</v>
      </c>
      <c r="J70" s="1251">
        <f t="shared" si="5"/>
        <v>135</v>
      </c>
      <c r="K70" s="1245">
        <v>1</v>
      </c>
      <c r="L70" s="1251">
        <f t="shared" si="7"/>
        <v>135</v>
      </c>
      <c r="M70" s="1245">
        <v>1</v>
      </c>
      <c r="N70" s="1251">
        <f t="shared" si="6"/>
        <v>135</v>
      </c>
      <c r="O70" s="1245"/>
      <c r="P70" s="1251"/>
      <c r="R70" s="908"/>
      <c r="S70" s="267"/>
      <c r="T70" s="1209"/>
      <c r="U70" s="1202"/>
      <c r="V70" s="407"/>
      <c r="W70" s="1203"/>
      <c r="X70" s="908"/>
      <c r="Y70" s="1204"/>
      <c r="Z70" s="908"/>
      <c r="AA70" s="1204"/>
      <c r="AB70" s="908"/>
      <c r="AC70" s="1204"/>
      <c r="AD70" s="908"/>
      <c r="AE70" s="1204"/>
    </row>
    <row r="71" spans="1:31" ht="11.25" customHeight="1">
      <c r="A71" s="1245">
        <v>32</v>
      </c>
      <c r="B71" s="352" t="s">
        <v>2393</v>
      </c>
      <c r="C71" s="1252">
        <v>23.48</v>
      </c>
      <c r="D71" s="1252">
        <v>20</v>
      </c>
      <c r="E71" s="1248">
        <v>4</v>
      </c>
      <c r="F71" s="1249" t="s">
        <v>30</v>
      </c>
      <c r="G71" s="1249" t="s">
        <v>54</v>
      </c>
      <c r="H71" s="1250">
        <f t="shared" si="4"/>
        <v>80</v>
      </c>
      <c r="I71" s="1245">
        <v>2</v>
      </c>
      <c r="J71" s="1251">
        <f t="shared" si="5"/>
        <v>40</v>
      </c>
      <c r="K71" s="1245"/>
      <c r="L71" s="1251">
        <f t="shared" si="7"/>
        <v>0</v>
      </c>
      <c r="M71" s="1245">
        <v>2</v>
      </c>
      <c r="N71" s="1251">
        <f t="shared" si="6"/>
        <v>40</v>
      </c>
      <c r="O71" s="1245"/>
      <c r="P71" s="1251"/>
      <c r="R71" s="908"/>
      <c r="S71" s="267"/>
      <c r="T71" s="1209"/>
      <c r="U71" s="1202"/>
      <c r="V71" s="407"/>
      <c r="W71" s="1203"/>
      <c r="X71" s="908"/>
      <c r="Y71" s="1204"/>
      <c r="Z71" s="908"/>
      <c r="AA71" s="1204"/>
      <c r="AB71" s="908"/>
      <c r="AC71" s="1204"/>
      <c r="AD71" s="908"/>
      <c r="AE71" s="1204"/>
    </row>
    <row r="72" spans="1:31" ht="11.25" customHeight="1">
      <c r="A72" s="1245">
        <v>33</v>
      </c>
      <c r="B72" s="352" t="s">
        <v>2395</v>
      </c>
      <c r="C72" s="1253">
        <v>18.190000000000001</v>
      </c>
      <c r="D72" s="1253">
        <v>180</v>
      </c>
      <c r="E72" s="1248">
        <v>6</v>
      </c>
      <c r="F72" s="1249" t="s">
        <v>2394</v>
      </c>
      <c r="G72" s="1249" t="s">
        <v>1380</v>
      </c>
      <c r="H72" s="1250">
        <f t="shared" si="4"/>
        <v>1080</v>
      </c>
      <c r="I72" s="1245">
        <v>2</v>
      </c>
      <c r="J72" s="1251">
        <f t="shared" si="5"/>
        <v>360</v>
      </c>
      <c r="K72" s="1245">
        <v>2</v>
      </c>
      <c r="L72" s="1251">
        <f t="shared" si="7"/>
        <v>360</v>
      </c>
      <c r="M72" s="1245">
        <v>2</v>
      </c>
      <c r="N72" s="1251">
        <f t="shared" si="6"/>
        <v>360</v>
      </c>
      <c r="O72" s="1245"/>
      <c r="P72" s="1251"/>
      <c r="R72" s="908"/>
      <c r="S72" s="267"/>
      <c r="T72" s="1254"/>
      <c r="U72" s="1202"/>
      <c r="V72" s="407"/>
      <c r="W72" s="1203"/>
      <c r="X72" s="908"/>
      <c r="Y72" s="1203"/>
      <c r="Z72" s="908"/>
      <c r="AA72" s="1203"/>
      <c r="AB72" s="908"/>
      <c r="AC72" s="1255"/>
      <c r="AD72" s="908"/>
      <c r="AE72" s="1203"/>
    </row>
    <row r="73" spans="1:31" ht="11.25" customHeight="1">
      <c r="A73" s="1245">
        <v>34</v>
      </c>
      <c r="B73" s="352" t="s">
        <v>2396</v>
      </c>
      <c r="C73" s="1253">
        <v>186.02</v>
      </c>
      <c r="D73" s="1253">
        <v>45</v>
      </c>
      <c r="E73" s="1248">
        <v>6</v>
      </c>
      <c r="F73" s="1249" t="s">
        <v>649</v>
      </c>
      <c r="G73" s="1249" t="s">
        <v>30</v>
      </c>
      <c r="H73" s="1250">
        <f t="shared" si="4"/>
        <v>270</v>
      </c>
      <c r="I73" s="1245">
        <v>2</v>
      </c>
      <c r="J73" s="1251">
        <f t="shared" si="5"/>
        <v>90</v>
      </c>
      <c r="K73" s="1245">
        <v>2</v>
      </c>
      <c r="L73" s="1251">
        <f t="shared" si="7"/>
        <v>90</v>
      </c>
      <c r="M73" s="1245">
        <v>2</v>
      </c>
      <c r="N73" s="1251">
        <f t="shared" si="6"/>
        <v>90</v>
      </c>
      <c r="O73" s="1245"/>
      <c r="P73" s="1251"/>
      <c r="R73" s="267"/>
      <c r="S73" s="301"/>
      <c r="T73" s="303"/>
      <c r="U73" s="304"/>
      <c r="V73" s="305"/>
      <c r="W73" s="301"/>
      <c r="X73" s="301"/>
      <c r="Y73" s="301"/>
      <c r="Z73" s="301"/>
      <c r="AA73" s="301"/>
      <c r="AB73" s="301"/>
      <c r="AC73" s="301"/>
      <c r="AD73" s="301"/>
      <c r="AE73" s="301"/>
    </row>
    <row r="74" spans="1:31" ht="11.25" customHeight="1">
      <c r="A74" s="1245">
        <v>35</v>
      </c>
      <c r="B74" s="352" t="s">
        <v>2397</v>
      </c>
      <c r="C74" s="1253">
        <v>34.94</v>
      </c>
      <c r="D74" s="1253">
        <v>175</v>
      </c>
      <c r="E74" s="1248">
        <v>9</v>
      </c>
      <c r="F74" s="1249" t="s">
        <v>162</v>
      </c>
      <c r="G74" s="1249" t="s">
        <v>28</v>
      </c>
      <c r="H74" s="1250">
        <f t="shared" si="4"/>
        <v>1575</v>
      </c>
      <c r="I74" s="1245">
        <v>3</v>
      </c>
      <c r="J74" s="1251">
        <f t="shared" si="5"/>
        <v>525</v>
      </c>
      <c r="K74" s="1245">
        <v>3</v>
      </c>
      <c r="L74" s="1251">
        <f t="shared" si="7"/>
        <v>525</v>
      </c>
      <c r="M74" s="1245">
        <v>3</v>
      </c>
      <c r="N74" s="1251">
        <f t="shared" si="6"/>
        <v>525</v>
      </c>
      <c r="O74" s="1245"/>
      <c r="P74" s="1251"/>
      <c r="R74" s="267"/>
      <c r="S74" s="301"/>
      <c r="T74" s="303"/>
      <c r="U74" s="304"/>
      <c r="V74" s="305"/>
      <c r="W74" s="301"/>
      <c r="X74" s="301"/>
      <c r="Y74" s="301"/>
      <c r="Z74" s="301"/>
      <c r="AA74" s="301"/>
      <c r="AB74" s="301"/>
      <c r="AC74" s="301"/>
      <c r="AD74" s="301"/>
      <c r="AE74" s="1193"/>
    </row>
    <row r="75" spans="1:31" ht="11.25" customHeight="1">
      <c r="A75" s="1245">
        <v>36</v>
      </c>
      <c r="B75" s="352" t="s">
        <v>2398</v>
      </c>
      <c r="C75" s="1252">
        <v>240</v>
      </c>
      <c r="D75" s="1252">
        <v>45</v>
      </c>
      <c r="E75" s="1248">
        <v>3</v>
      </c>
      <c r="F75" s="1249"/>
      <c r="G75" s="1249" t="s">
        <v>54</v>
      </c>
      <c r="H75" s="1250">
        <f t="shared" si="4"/>
        <v>135</v>
      </c>
      <c r="I75" s="1245">
        <v>1</v>
      </c>
      <c r="J75" s="1251">
        <f t="shared" si="5"/>
        <v>45</v>
      </c>
      <c r="K75" s="1245">
        <v>1</v>
      </c>
      <c r="L75" s="1251">
        <f t="shared" si="7"/>
        <v>45</v>
      </c>
      <c r="M75" s="1245">
        <v>1</v>
      </c>
      <c r="N75" s="1251">
        <f t="shared" si="6"/>
        <v>45</v>
      </c>
      <c r="O75" s="1245"/>
      <c r="P75" s="1251"/>
      <c r="R75" s="267"/>
      <c r="S75" s="301"/>
      <c r="T75" s="303"/>
      <c r="U75" s="304"/>
      <c r="V75" s="305"/>
      <c r="W75" s="301"/>
      <c r="X75" s="301"/>
      <c r="Y75" s="301"/>
      <c r="Z75" s="301"/>
      <c r="AA75" s="1387"/>
      <c r="AB75" s="1387"/>
      <c r="AC75" s="1387"/>
      <c r="AD75" s="301"/>
      <c r="AE75" s="1256"/>
    </row>
    <row r="76" spans="1:31" ht="11.25" customHeight="1">
      <c r="A76" s="1245">
        <v>37</v>
      </c>
      <c r="B76" s="352" t="s">
        <v>2399</v>
      </c>
      <c r="C76" s="1252">
        <v>125</v>
      </c>
      <c r="D76" s="1252">
        <v>25</v>
      </c>
      <c r="E76" s="1248">
        <v>15</v>
      </c>
      <c r="F76" s="1249"/>
      <c r="G76" s="1249" t="s">
        <v>30</v>
      </c>
      <c r="H76" s="1250">
        <f t="shared" si="4"/>
        <v>375</v>
      </c>
      <c r="I76" s="1245">
        <v>5</v>
      </c>
      <c r="J76" s="1251">
        <f t="shared" si="5"/>
        <v>125</v>
      </c>
      <c r="K76" s="1245">
        <v>5</v>
      </c>
      <c r="L76" s="1251">
        <f t="shared" si="7"/>
        <v>125</v>
      </c>
      <c r="M76" s="1245">
        <v>5</v>
      </c>
      <c r="N76" s="1251">
        <f t="shared" si="6"/>
        <v>125</v>
      </c>
      <c r="O76" s="1245"/>
      <c r="P76" s="1251"/>
      <c r="R76" s="267"/>
      <c r="S76" s="301"/>
      <c r="T76" s="303"/>
      <c r="U76" s="304"/>
      <c r="V76" s="305"/>
      <c r="W76" s="301"/>
      <c r="X76" s="301"/>
      <c r="Y76" s="301"/>
      <c r="Z76" s="301"/>
      <c r="AA76" s="1637"/>
      <c r="AB76" s="1637"/>
      <c r="AC76" s="1637"/>
      <c r="AD76" s="301"/>
      <c r="AE76" s="301"/>
    </row>
    <row r="77" spans="1:31" ht="11.25" customHeight="1">
      <c r="A77" s="1245">
        <v>38</v>
      </c>
      <c r="B77" s="352" t="s">
        <v>2400</v>
      </c>
      <c r="C77" s="1252">
        <v>220</v>
      </c>
      <c r="D77" s="1252">
        <v>135</v>
      </c>
      <c r="E77" s="1248">
        <v>15</v>
      </c>
      <c r="F77" s="1249"/>
      <c r="G77" s="1249" t="s">
        <v>135</v>
      </c>
      <c r="H77" s="1250">
        <f t="shared" si="4"/>
        <v>2025</v>
      </c>
      <c r="I77" s="1245">
        <v>5</v>
      </c>
      <c r="J77" s="1251">
        <f t="shared" si="5"/>
        <v>675</v>
      </c>
      <c r="K77" s="1245">
        <v>5</v>
      </c>
      <c r="L77" s="1251">
        <f t="shared" si="7"/>
        <v>675</v>
      </c>
      <c r="M77" s="1245">
        <v>5</v>
      </c>
      <c r="N77" s="1251">
        <f t="shared" si="6"/>
        <v>675</v>
      </c>
      <c r="O77" s="1245"/>
      <c r="P77" s="1251"/>
      <c r="R77" s="267"/>
      <c r="S77" s="267"/>
      <c r="T77" s="405"/>
      <c r="U77" s="406"/>
      <c r="V77" s="407"/>
      <c r="W77" s="267"/>
      <c r="X77" s="267"/>
      <c r="Y77" s="267"/>
      <c r="Z77" s="267"/>
      <c r="AA77" s="267"/>
      <c r="AB77" s="267"/>
      <c r="AC77" s="267"/>
      <c r="AD77" s="267"/>
      <c r="AE77" s="267"/>
    </row>
    <row r="78" spans="1:31" ht="11.25" customHeight="1">
      <c r="A78" s="1245">
        <v>39</v>
      </c>
      <c r="B78" s="352" t="s">
        <v>2401</v>
      </c>
      <c r="C78" s="1252">
        <v>350</v>
      </c>
      <c r="D78" s="1252">
        <v>145</v>
      </c>
      <c r="E78" s="1248">
        <v>15</v>
      </c>
      <c r="F78" s="1249"/>
      <c r="G78" s="1249" t="s">
        <v>135</v>
      </c>
      <c r="H78" s="1250">
        <f t="shared" si="4"/>
        <v>2175</v>
      </c>
      <c r="I78" s="1245">
        <v>5</v>
      </c>
      <c r="J78" s="1251">
        <f t="shared" si="5"/>
        <v>725</v>
      </c>
      <c r="K78" s="1245">
        <v>5</v>
      </c>
      <c r="L78" s="1251">
        <f t="shared" si="7"/>
        <v>725</v>
      </c>
      <c r="M78" s="1245">
        <v>5</v>
      </c>
      <c r="N78" s="1251">
        <f t="shared" si="6"/>
        <v>725</v>
      </c>
      <c r="O78" s="1245"/>
      <c r="P78" s="1251"/>
      <c r="R78" s="267"/>
      <c r="S78" s="267"/>
      <c r="T78" s="1189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</row>
    <row r="79" spans="1:31" ht="11.25" customHeight="1">
      <c r="A79" s="1245">
        <v>40</v>
      </c>
      <c r="B79" s="352" t="s">
        <v>2402</v>
      </c>
      <c r="C79" s="1252"/>
      <c r="D79" s="1252">
        <v>205</v>
      </c>
      <c r="E79" s="1248">
        <v>15</v>
      </c>
      <c r="F79" s="1249"/>
      <c r="G79" s="1249" t="s">
        <v>135</v>
      </c>
      <c r="H79" s="1250">
        <f t="shared" si="4"/>
        <v>3075</v>
      </c>
      <c r="I79" s="1245">
        <v>5</v>
      </c>
      <c r="J79" s="1251">
        <f t="shared" si="5"/>
        <v>1025</v>
      </c>
      <c r="K79" s="1245">
        <v>5</v>
      </c>
      <c r="L79" s="1251">
        <f t="shared" si="7"/>
        <v>1025</v>
      </c>
      <c r="M79" s="1245">
        <v>5</v>
      </c>
      <c r="N79" s="1251">
        <f t="shared" si="6"/>
        <v>1025</v>
      </c>
      <c r="O79" s="1245"/>
      <c r="P79" s="1251"/>
    </row>
    <row r="80" spans="1:31" ht="10.5" customHeight="1">
      <c r="A80" s="1245">
        <v>41</v>
      </c>
      <c r="B80" s="352" t="s">
        <v>2403</v>
      </c>
      <c r="C80" s="1252"/>
      <c r="D80" s="1252">
        <v>210</v>
      </c>
      <c r="E80" s="1248">
        <v>15</v>
      </c>
      <c r="F80" s="1249"/>
      <c r="G80" s="1249" t="s">
        <v>135</v>
      </c>
      <c r="H80" s="1250">
        <f t="shared" si="4"/>
        <v>3150</v>
      </c>
      <c r="I80" s="1245">
        <v>5</v>
      </c>
      <c r="J80" s="1251">
        <f t="shared" si="5"/>
        <v>1050</v>
      </c>
      <c r="K80" s="1245">
        <v>5</v>
      </c>
      <c r="L80" s="1251">
        <f t="shared" si="7"/>
        <v>1050</v>
      </c>
      <c r="M80" s="1245">
        <v>5</v>
      </c>
      <c r="N80" s="1251">
        <f t="shared" si="6"/>
        <v>1050</v>
      </c>
      <c r="O80" s="1245"/>
      <c r="P80" s="1251"/>
    </row>
    <row r="81" spans="1:16" ht="10.5" customHeight="1">
      <c r="A81" s="1245">
        <v>42</v>
      </c>
      <c r="B81" s="352" t="s">
        <v>2404</v>
      </c>
      <c r="C81" s="1252"/>
      <c r="D81" s="1252">
        <v>225</v>
      </c>
      <c r="E81" s="1248">
        <v>15</v>
      </c>
      <c r="F81" s="1249"/>
      <c r="G81" s="1249" t="s">
        <v>135</v>
      </c>
      <c r="H81" s="1250">
        <f t="shared" si="4"/>
        <v>3375</v>
      </c>
      <c r="I81" s="1245">
        <v>5</v>
      </c>
      <c r="J81" s="1251">
        <f t="shared" si="5"/>
        <v>1125</v>
      </c>
      <c r="K81" s="1245">
        <v>5</v>
      </c>
      <c r="L81" s="1251">
        <f t="shared" si="7"/>
        <v>1125</v>
      </c>
      <c r="M81" s="1245">
        <v>5</v>
      </c>
      <c r="N81" s="1251">
        <f t="shared" si="6"/>
        <v>1125</v>
      </c>
      <c r="O81" s="1245"/>
      <c r="P81" s="1251"/>
    </row>
    <row r="82" spans="1:16" ht="10.5" customHeight="1">
      <c r="A82" s="1245">
        <v>43</v>
      </c>
      <c r="B82" s="352" t="s">
        <v>2405</v>
      </c>
      <c r="C82" s="1252"/>
      <c r="D82" s="1252">
        <v>2000</v>
      </c>
      <c r="E82" s="1248">
        <v>2</v>
      </c>
      <c r="F82" s="1249"/>
      <c r="G82" s="1249" t="s">
        <v>871</v>
      </c>
      <c r="H82" s="1250">
        <f t="shared" si="4"/>
        <v>4000</v>
      </c>
      <c r="I82" s="1245">
        <v>1</v>
      </c>
      <c r="J82" s="1251">
        <f t="shared" si="5"/>
        <v>2000</v>
      </c>
      <c r="K82" s="1245"/>
      <c r="L82" s="1251">
        <f t="shared" si="7"/>
        <v>0</v>
      </c>
      <c r="M82" s="1245">
        <v>1</v>
      </c>
      <c r="N82" s="1251">
        <f t="shared" si="6"/>
        <v>2000</v>
      </c>
      <c r="O82" s="1245"/>
      <c r="P82" s="1251"/>
    </row>
    <row r="83" spans="1:16" ht="10.5" customHeight="1">
      <c r="A83" s="1245">
        <v>44</v>
      </c>
      <c r="B83" s="352" t="s">
        <v>2601</v>
      </c>
      <c r="C83" s="1252"/>
      <c r="D83" s="1252">
        <v>650</v>
      </c>
      <c r="E83" s="1248">
        <v>2</v>
      </c>
      <c r="F83" s="1249"/>
      <c r="G83" s="1249" t="s">
        <v>30</v>
      </c>
      <c r="H83" s="1250">
        <f t="shared" si="4"/>
        <v>1300</v>
      </c>
      <c r="I83" s="1245">
        <v>1</v>
      </c>
      <c r="J83" s="1251">
        <f t="shared" si="5"/>
        <v>650</v>
      </c>
      <c r="K83" s="1245"/>
      <c r="L83" s="1251">
        <f t="shared" si="7"/>
        <v>0</v>
      </c>
      <c r="M83" s="1245">
        <v>1</v>
      </c>
      <c r="N83" s="1251">
        <f t="shared" si="6"/>
        <v>650</v>
      </c>
      <c r="O83" s="1245"/>
      <c r="P83" s="1251"/>
    </row>
    <row r="84" spans="1:16" ht="9.75" customHeight="1">
      <c r="A84" s="1245">
        <v>45</v>
      </c>
      <c r="B84" s="352" t="s">
        <v>2406</v>
      </c>
      <c r="C84" s="1253"/>
      <c r="D84" s="1253">
        <v>1500</v>
      </c>
      <c r="E84" s="1248">
        <v>6</v>
      </c>
      <c r="F84" s="1249"/>
      <c r="G84" s="1249" t="s">
        <v>871</v>
      </c>
      <c r="H84" s="1250">
        <f t="shared" si="4"/>
        <v>9000</v>
      </c>
      <c r="I84" s="1245">
        <v>2</v>
      </c>
      <c r="J84" s="1251">
        <f t="shared" si="5"/>
        <v>3000</v>
      </c>
      <c r="K84" s="1245">
        <v>2</v>
      </c>
      <c r="L84" s="1251">
        <f t="shared" si="7"/>
        <v>3000</v>
      </c>
      <c r="M84" s="1245">
        <v>2</v>
      </c>
      <c r="N84" s="1251">
        <f t="shared" si="6"/>
        <v>3000</v>
      </c>
      <c r="O84" s="1245"/>
      <c r="P84" s="1251"/>
    </row>
    <row r="85" spans="1:16" ht="9" customHeight="1">
      <c r="A85" s="1245"/>
      <c r="B85" s="352"/>
      <c r="C85" s="1253"/>
      <c r="D85" s="1253"/>
      <c r="E85" s="1248"/>
      <c r="F85" s="1249"/>
      <c r="G85" s="1249"/>
      <c r="H85" s="1250"/>
      <c r="I85" s="1245"/>
      <c r="J85" s="1251"/>
      <c r="K85" s="1245"/>
      <c r="L85" s="1251">
        <f t="shared" si="7"/>
        <v>0</v>
      </c>
      <c r="M85" s="1245"/>
      <c r="N85" s="1251"/>
      <c r="O85" s="1245"/>
      <c r="P85" s="1251"/>
    </row>
    <row r="86" spans="1:16" ht="11.25" customHeight="1">
      <c r="A86" s="1245"/>
      <c r="B86" s="352"/>
      <c r="C86" s="1253"/>
      <c r="D86" s="1253"/>
      <c r="E86" s="1248"/>
      <c r="F86" s="1249"/>
      <c r="G86" s="1249"/>
      <c r="H86" s="1250"/>
      <c r="I86" s="1245"/>
      <c r="J86" s="1251"/>
      <c r="K86" s="1245"/>
      <c r="L86" s="1251"/>
      <c r="M86" s="1245"/>
      <c r="N86" s="1251"/>
      <c r="O86" s="1245"/>
      <c r="P86" s="1251"/>
    </row>
    <row r="87" spans="1:16" ht="11.25" customHeight="1">
      <c r="A87" s="1245" t="s">
        <v>900</v>
      </c>
      <c r="B87" s="352"/>
      <c r="C87" s="1253"/>
      <c r="D87" s="1253"/>
      <c r="E87" s="1248"/>
      <c r="F87" s="1249"/>
      <c r="G87" s="1249"/>
      <c r="H87" s="1250">
        <f>SUM(H58:H85)</f>
        <v>38430</v>
      </c>
      <c r="I87" s="1245"/>
      <c r="J87" s="1251">
        <f>SUM(J58:J85)</f>
        <v>14280</v>
      </c>
      <c r="K87" s="1245"/>
      <c r="L87" s="1251">
        <f>SUM(L58:L85)</f>
        <v>10135</v>
      </c>
      <c r="M87" s="1245"/>
      <c r="N87" s="1251">
        <f>SUM(N58:N85)</f>
        <v>14015</v>
      </c>
      <c r="O87" s="1245"/>
      <c r="P87" s="1251"/>
    </row>
    <row r="88" spans="1:16" ht="12.5">
      <c r="A88" s="1274"/>
      <c r="B88" s="1275"/>
      <c r="C88" s="1276" t="s">
        <v>2407</v>
      </c>
      <c r="D88" s="1276"/>
      <c r="E88" s="1277"/>
      <c r="F88" s="1278"/>
      <c r="G88" s="1278"/>
      <c r="H88" s="1279"/>
      <c r="I88" s="1274"/>
      <c r="J88" s="1277"/>
      <c r="K88" s="1274"/>
      <c r="L88" s="1277"/>
      <c r="M88" s="1274"/>
      <c r="N88" s="1280"/>
      <c r="O88" s="1274"/>
      <c r="P88" s="1281"/>
    </row>
    <row r="89" spans="1:16">
      <c r="A89" s="269" t="s">
        <v>2580</v>
      </c>
      <c r="B89" s="270"/>
      <c r="C89" s="271"/>
      <c r="D89" s="271"/>
      <c r="E89" s="272"/>
      <c r="F89" s="273"/>
      <c r="G89" s="273"/>
      <c r="H89" s="270"/>
      <c r="I89" s="270"/>
      <c r="J89" s="270"/>
      <c r="K89" s="270"/>
      <c r="L89" s="270"/>
      <c r="M89" s="270"/>
      <c r="N89" s="270"/>
      <c r="O89" s="270"/>
      <c r="P89" s="1282"/>
    </row>
    <row r="90" spans="1:16" ht="3" customHeight="1">
      <c r="A90" s="302"/>
      <c r="B90" s="267"/>
      <c r="C90" s="405"/>
      <c r="D90" s="405"/>
      <c r="E90" s="406"/>
      <c r="F90" s="407"/>
      <c r="G90" s="407"/>
      <c r="H90" s="267"/>
      <c r="I90" s="267"/>
      <c r="J90" s="267"/>
      <c r="K90" s="267"/>
      <c r="L90" s="267"/>
      <c r="M90" s="267"/>
      <c r="N90" s="267"/>
      <c r="O90" s="267"/>
      <c r="P90" s="1194"/>
    </row>
    <row r="91" spans="1:16" ht="12.75" customHeight="1">
      <c r="A91" s="302"/>
      <c r="B91" s="267"/>
      <c r="C91" s="405"/>
      <c r="D91" s="405"/>
      <c r="E91" s="406"/>
      <c r="F91" s="407"/>
      <c r="G91" s="407"/>
      <c r="H91" s="267"/>
      <c r="I91" s="267"/>
      <c r="J91" s="267"/>
      <c r="K91" s="267"/>
      <c r="L91" s="913"/>
      <c r="M91" s="913"/>
      <c r="N91" s="913"/>
      <c r="O91" s="267"/>
      <c r="P91" s="1283"/>
    </row>
    <row r="92" spans="1:16" ht="11.25" customHeight="1">
      <c r="A92" s="283"/>
      <c r="B92" s="285"/>
      <c r="C92" s="280"/>
      <c r="D92" s="280"/>
      <c r="E92" s="281"/>
      <c r="F92" s="282"/>
      <c r="G92" s="282"/>
      <c r="H92" s="285"/>
      <c r="I92" s="285"/>
      <c r="J92" s="285"/>
      <c r="K92" s="285"/>
      <c r="L92" s="1314"/>
      <c r="M92" s="1314"/>
      <c r="N92" s="1314"/>
      <c r="O92" s="285"/>
      <c r="P92" s="284"/>
    </row>
    <row r="93" spans="1:16" ht="13.5">
      <c r="A93" s="1284"/>
      <c r="B93" s="1267"/>
      <c r="C93" s="1285"/>
      <c r="D93" s="1285"/>
      <c r="E93" s="1286"/>
      <c r="F93" s="1287"/>
      <c r="G93" s="1287"/>
      <c r="H93" s="1267"/>
      <c r="I93" s="1267"/>
      <c r="J93" s="1267"/>
      <c r="K93" s="1267"/>
      <c r="L93" s="1267"/>
      <c r="M93" s="1267"/>
      <c r="N93" s="1267"/>
      <c r="O93" s="1267"/>
      <c r="P93" s="1267"/>
    </row>
    <row r="94" spans="1:16" ht="10.5" customHeight="1">
      <c r="A94" s="1206" t="s">
        <v>106</v>
      </c>
      <c r="B94" s="1206"/>
      <c r="C94" s="1207"/>
      <c r="D94" s="1207"/>
      <c r="E94" s="1206"/>
      <c r="F94" s="1206"/>
      <c r="G94" s="1206"/>
      <c r="H94" s="1206"/>
      <c r="I94" s="1206"/>
      <c r="J94" s="1206"/>
      <c r="K94" s="1206"/>
      <c r="L94" s="1206"/>
      <c r="M94" s="1206"/>
      <c r="N94" s="1206"/>
      <c r="O94" s="1206"/>
      <c r="P94" s="1206"/>
    </row>
    <row r="95" spans="1:16" ht="11.25" customHeight="1">
      <c r="A95" s="1397" t="s">
        <v>0</v>
      </c>
      <c r="B95" s="1397"/>
      <c r="C95" s="1397"/>
      <c r="D95" s="1397"/>
      <c r="E95" s="1397"/>
      <c r="F95" s="1397"/>
      <c r="G95" s="1397"/>
      <c r="H95" s="1397"/>
      <c r="I95" s="1397"/>
      <c r="J95" s="1397"/>
      <c r="K95" s="1397"/>
      <c r="L95" s="1397"/>
      <c r="M95" s="1397"/>
      <c r="N95" s="1397"/>
      <c r="O95" s="1397"/>
      <c r="P95" s="1397"/>
    </row>
    <row r="96" spans="1:16">
      <c r="A96" s="1398" t="s">
        <v>2600</v>
      </c>
      <c r="B96" s="1398"/>
      <c r="C96" s="1398"/>
      <c r="D96" s="1398"/>
      <c r="E96" s="1398"/>
      <c r="F96" s="1398"/>
      <c r="G96" s="1398"/>
      <c r="H96" s="1398"/>
      <c r="I96" s="1398"/>
      <c r="J96" s="1398"/>
      <c r="K96" s="1398"/>
      <c r="L96" s="1398"/>
      <c r="M96" s="1398"/>
      <c r="N96" s="1398"/>
      <c r="O96" s="1398"/>
      <c r="P96" s="1398"/>
    </row>
    <row r="97" spans="1:16" ht="13.5">
      <c r="A97" s="1206"/>
      <c r="B97" s="1206"/>
      <c r="C97" s="1264"/>
      <c r="D97" s="1264"/>
      <c r="E97" s="1265"/>
      <c r="F97" s="1266"/>
      <c r="G97" s="1266"/>
      <c r="H97" s="1267"/>
      <c r="I97" s="1206"/>
      <c r="J97" s="1206"/>
      <c r="K97" s="1206"/>
      <c r="L97" s="1206"/>
      <c r="M97" s="1206"/>
      <c r="N97" s="1206"/>
      <c r="O97" s="1206"/>
      <c r="P97" s="1206"/>
    </row>
    <row r="98" spans="1:16" ht="11.25" customHeight="1">
      <c r="A98" s="1213" t="s">
        <v>2408</v>
      </c>
      <c r="B98" s="1213"/>
      <c r="C98" s="1214"/>
      <c r="D98" s="1214"/>
      <c r="E98" s="1215"/>
      <c r="F98" s="1216"/>
      <c r="G98" s="1216"/>
      <c r="H98" s="1217"/>
      <c r="I98" s="1217"/>
      <c r="J98" s="1217"/>
      <c r="K98" s="1217"/>
      <c r="L98" s="1217"/>
      <c r="M98" s="1217"/>
      <c r="N98" s="1217"/>
      <c r="O98" s="1217"/>
      <c r="P98" s="1217"/>
    </row>
    <row r="99" spans="1:16" ht="12.5">
      <c r="A99" s="352" t="s">
        <v>109</v>
      </c>
      <c r="B99" s="1218"/>
      <c r="C99" s="1219"/>
      <c r="D99" s="1219"/>
      <c r="E99" s="1220"/>
      <c r="F99" s="1221"/>
      <c r="G99" s="1221"/>
      <c r="H99" s="1222" t="s">
        <v>110</v>
      </c>
      <c r="I99" s="1223"/>
      <c r="J99" s="1223"/>
      <c r="K99" s="1223"/>
      <c r="L99" s="1224"/>
      <c r="M99" s="1218" t="s">
        <v>2611</v>
      </c>
      <c r="N99" s="1218"/>
      <c r="O99" s="1218"/>
      <c r="P99" s="1225"/>
    </row>
    <row r="100" spans="1:16" ht="11.25" customHeight="1">
      <c r="A100" s="1226" t="s">
        <v>540</v>
      </c>
      <c r="B100" s="1213" t="s">
        <v>2300</v>
      </c>
      <c r="C100" s="1227"/>
      <c r="D100" s="1227"/>
      <c r="E100" s="1228"/>
      <c r="F100" s="1229"/>
      <c r="G100" s="1229"/>
      <c r="H100" s="1230" t="s">
        <v>113</v>
      </c>
      <c r="I100" s="1230" t="s">
        <v>8</v>
      </c>
      <c r="J100" s="1231"/>
      <c r="K100" s="1222" t="s">
        <v>114</v>
      </c>
      <c r="L100" s="1224"/>
      <c r="M100" s="1232" t="s">
        <v>205</v>
      </c>
      <c r="N100" s="1232"/>
      <c r="O100" s="1232"/>
      <c r="P100" s="1231"/>
    </row>
    <row r="101" spans="1:16" ht="11.25" customHeight="1">
      <c r="A101" s="1233"/>
      <c r="B101" s="1218"/>
      <c r="C101" s="1234"/>
      <c r="D101" s="1353" t="s">
        <v>12</v>
      </c>
      <c r="E101" s="1235"/>
      <c r="F101" s="1236"/>
      <c r="G101" s="1221"/>
      <c r="H101" s="1237"/>
      <c r="I101" s="1309" t="s">
        <v>116</v>
      </c>
      <c r="J101" s="1310"/>
      <c r="K101" s="1310"/>
      <c r="L101" s="1310"/>
      <c r="M101" s="1310"/>
      <c r="N101" s="1310"/>
      <c r="O101" s="1310"/>
      <c r="P101" s="1311"/>
    </row>
    <row r="102" spans="1:16" ht="11.25" customHeight="1">
      <c r="A102" s="1238" t="s">
        <v>10</v>
      </c>
      <c r="B102" s="1239" t="s">
        <v>11</v>
      </c>
      <c r="C102" s="1240" t="s">
        <v>117</v>
      </c>
      <c r="D102" s="1352"/>
      <c r="E102" s="1241" t="s">
        <v>13</v>
      </c>
      <c r="F102" s="1312"/>
      <c r="G102" s="1239" t="s">
        <v>206</v>
      </c>
      <c r="H102" s="1241" t="s">
        <v>14</v>
      </c>
      <c r="I102" s="1309" t="s">
        <v>118</v>
      </c>
      <c r="J102" s="1311"/>
      <c r="K102" s="1309" t="s">
        <v>119</v>
      </c>
      <c r="L102" s="1311"/>
      <c r="M102" s="1309" t="s">
        <v>120</v>
      </c>
      <c r="N102" s="1311"/>
      <c r="O102" s="1309" t="s">
        <v>121</v>
      </c>
      <c r="P102" s="1311"/>
    </row>
    <row r="103" spans="1:16" ht="11.25" customHeight="1">
      <c r="A103" s="352"/>
      <c r="B103" s="1232"/>
      <c r="C103" s="1242"/>
      <c r="D103" s="1350"/>
      <c r="E103" s="1243"/>
      <c r="F103" s="1244"/>
      <c r="G103" s="1229"/>
      <c r="H103" s="1230"/>
      <c r="I103" s="1238" t="s">
        <v>22</v>
      </c>
      <c r="J103" s="1245" t="s">
        <v>21</v>
      </c>
      <c r="K103" s="1245" t="s">
        <v>22</v>
      </c>
      <c r="L103" s="1245" t="s">
        <v>122</v>
      </c>
      <c r="M103" s="1238" t="s">
        <v>22</v>
      </c>
      <c r="N103" s="1233" t="s">
        <v>122</v>
      </c>
      <c r="O103" s="1238" t="s">
        <v>22</v>
      </c>
      <c r="P103" s="1238" t="s">
        <v>21</v>
      </c>
    </row>
    <row r="104" spans="1:16" ht="11.25" customHeight="1">
      <c r="A104" s="1245"/>
      <c r="B104" s="1224" t="s">
        <v>2409</v>
      </c>
      <c r="C104" s="1252"/>
      <c r="D104" s="1252"/>
      <c r="E104" s="1248"/>
      <c r="F104" s="1249"/>
      <c r="G104" s="1249"/>
      <c r="H104" s="1250"/>
      <c r="I104" s="1245"/>
      <c r="J104" s="1251"/>
      <c r="K104" s="1245"/>
      <c r="L104" s="1251"/>
      <c r="M104" s="1245"/>
      <c r="N104" s="1251"/>
      <c r="O104" s="1245"/>
      <c r="P104" s="1251"/>
    </row>
    <row r="105" spans="1:16" ht="11.25" customHeight="1">
      <c r="A105" s="1245"/>
      <c r="B105" s="1224" t="s">
        <v>2410</v>
      </c>
      <c r="C105" s="1252"/>
      <c r="D105" s="1252"/>
      <c r="E105" s="1248"/>
      <c r="F105" s="1249"/>
      <c r="G105" s="1249"/>
      <c r="H105" s="1250"/>
      <c r="I105" s="1245"/>
      <c r="J105" s="1251"/>
      <c r="K105" s="1245"/>
      <c r="L105" s="1251"/>
      <c r="M105" s="1245"/>
      <c r="N105" s="1251"/>
      <c r="O105" s="1245"/>
      <c r="P105" s="1251"/>
    </row>
    <row r="106" spans="1:16" ht="11.25" customHeight="1">
      <c r="A106" s="1245"/>
      <c r="B106" s="1224" t="s">
        <v>2411</v>
      </c>
      <c r="C106" s="1252"/>
      <c r="D106" s="1252"/>
      <c r="E106" s="1248"/>
      <c r="F106" s="1249"/>
      <c r="G106" s="1249"/>
      <c r="H106" s="1250"/>
      <c r="I106" s="1245"/>
      <c r="J106" s="1251"/>
      <c r="K106" s="1245"/>
      <c r="L106" s="1251"/>
      <c r="M106" s="1245"/>
      <c r="N106" s="1251"/>
      <c r="O106" s="1245"/>
      <c r="P106" s="1251"/>
    </row>
    <row r="107" spans="1:16" ht="11.25" customHeight="1">
      <c r="A107" s="1245"/>
      <c r="B107" s="1224" t="s">
        <v>2412</v>
      </c>
      <c r="C107" s="1252"/>
      <c r="D107" s="1252"/>
      <c r="E107" s="1248"/>
      <c r="F107" s="1249"/>
      <c r="G107" s="1249"/>
      <c r="H107" s="1250"/>
      <c r="I107" s="1245"/>
      <c r="J107" s="1251"/>
      <c r="K107" s="1245"/>
      <c r="L107" s="1251"/>
      <c r="M107" s="1245"/>
      <c r="N107" s="1251"/>
      <c r="O107" s="1245"/>
      <c r="P107" s="1251"/>
    </row>
    <row r="108" spans="1:16" ht="11.25" customHeight="1">
      <c r="A108" s="1245">
        <v>46</v>
      </c>
      <c r="B108" s="1224" t="s">
        <v>2413</v>
      </c>
      <c r="C108" s="1252">
        <v>45500</v>
      </c>
      <c r="D108" s="1252">
        <v>25000</v>
      </c>
      <c r="E108" s="1248">
        <v>1</v>
      </c>
      <c r="F108" s="1249" t="s">
        <v>36</v>
      </c>
      <c r="G108" s="1249" t="s">
        <v>36</v>
      </c>
      <c r="H108" s="1250">
        <f t="shared" ref="H108:H131" si="8">D108*E108</f>
        <v>25000</v>
      </c>
      <c r="I108" s="1245"/>
      <c r="J108" s="1251"/>
      <c r="K108" s="1245"/>
      <c r="L108" s="1251"/>
      <c r="M108" s="1245"/>
      <c r="N108" s="1251"/>
      <c r="O108" s="1245"/>
      <c r="P108" s="1251"/>
    </row>
    <row r="109" spans="1:16" ht="11.25" customHeight="1">
      <c r="A109" s="1245">
        <v>47</v>
      </c>
      <c r="B109" s="1224" t="s">
        <v>2414</v>
      </c>
      <c r="C109" s="1252"/>
      <c r="D109" s="1252">
        <v>175</v>
      </c>
      <c r="E109" s="1248">
        <v>6</v>
      </c>
      <c r="F109" s="1249"/>
      <c r="G109" s="1249" t="s">
        <v>171</v>
      </c>
      <c r="H109" s="1250">
        <f t="shared" si="8"/>
        <v>1050</v>
      </c>
      <c r="I109" s="1245">
        <v>2</v>
      </c>
      <c r="J109" s="1251">
        <f t="shared" ref="J109:J131" si="9">D109*I109</f>
        <v>350</v>
      </c>
      <c r="K109" s="1245">
        <v>2</v>
      </c>
      <c r="L109" s="1251">
        <f t="shared" ref="L109:L131" si="10">D109*K109</f>
        <v>350</v>
      </c>
      <c r="M109" s="1245">
        <v>2</v>
      </c>
      <c r="N109" s="1251">
        <f t="shared" ref="N109:N131" si="11">D109*M109</f>
        <v>350</v>
      </c>
      <c r="O109" s="1245"/>
      <c r="P109" s="1251"/>
    </row>
    <row r="110" spans="1:16" ht="11.25" customHeight="1">
      <c r="A110" s="1245">
        <v>48</v>
      </c>
      <c r="B110" s="1224" t="s">
        <v>2415</v>
      </c>
      <c r="C110" s="1252"/>
      <c r="D110" s="1252">
        <v>1000</v>
      </c>
      <c r="E110" s="1248">
        <v>3</v>
      </c>
      <c r="F110" s="1249"/>
      <c r="G110" s="1249" t="s">
        <v>871</v>
      </c>
      <c r="H110" s="1250">
        <f t="shared" si="8"/>
        <v>3000</v>
      </c>
      <c r="I110" s="1245">
        <v>1</v>
      </c>
      <c r="J110" s="1251">
        <f t="shared" si="9"/>
        <v>1000</v>
      </c>
      <c r="K110" s="1245">
        <v>1</v>
      </c>
      <c r="L110" s="1251">
        <f t="shared" si="10"/>
        <v>1000</v>
      </c>
      <c r="M110" s="1245">
        <v>1</v>
      </c>
      <c r="N110" s="1251">
        <f t="shared" si="11"/>
        <v>1000</v>
      </c>
      <c r="O110" s="1245"/>
      <c r="P110" s="1251"/>
    </row>
    <row r="111" spans="1:16" ht="11.25" customHeight="1">
      <c r="A111" s="1245">
        <v>49</v>
      </c>
      <c r="B111" s="1224" t="s">
        <v>2416</v>
      </c>
      <c r="C111" s="1252"/>
      <c r="D111" s="1252">
        <v>25</v>
      </c>
      <c r="E111" s="1248">
        <v>15</v>
      </c>
      <c r="F111" s="1249"/>
      <c r="G111" s="1249" t="s">
        <v>171</v>
      </c>
      <c r="H111" s="1250">
        <f t="shared" si="8"/>
        <v>375</v>
      </c>
      <c r="I111" s="1245">
        <v>5</v>
      </c>
      <c r="J111" s="1251">
        <f t="shared" si="9"/>
        <v>125</v>
      </c>
      <c r="K111" s="1245">
        <v>5</v>
      </c>
      <c r="L111" s="1251">
        <f t="shared" si="10"/>
        <v>125</v>
      </c>
      <c r="M111" s="1245">
        <v>5</v>
      </c>
      <c r="N111" s="1251">
        <f t="shared" si="11"/>
        <v>125</v>
      </c>
      <c r="O111" s="1245"/>
      <c r="P111" s="1251"/>
    </row>
    <row r="112" spans="1:16" ht="11.25" customHeight="1">
      <c r="A112" s="1245">
        <v>50</v>
      </c>
      <c r="B112" s="1224" t="s">
        <v>2417</v>
      </c>
      <c r="C112" s="1252"/>
      <c r="D112" s="1252">
        <v>20000</v>
      </c>
      <c r="E112" s="1248">
        <v>6</v>
      </c>
      <c r="F112" s="1249"/>
      <c r="G112" s="1249" t="s">
        <v>871</v>
      </c>
      <c r="H112" s="1250">
        <f t="shared" si="8"/>
        <v>120000</v>
      </c>
      <c r="I112" s="1245"/>
      <c r="J112" s="1251">
        <f t="shared" si="9"/>
        <v>0</v>
      </c>
      <c r="K112" s="1245"/>
      <c r="L112" s="1251">
        <f t="shared" si="10"/>
        <v>0</v>
      </c>
      <c r="M112" s="1245"/>
      <c r="N112" s="1251">
        <f t="shared" si="11"/>
        <v>0</v>
      </c>
      <c r="O112" s="1245"/>
      <c r="P112" s="1251"/>
    </row>
    <row r="113" spans="1:16" ht="11.25" customHeight="1">
      <c r="A113" s="1245">
        <v>51</v>
      </c>
      <c r="B113" s="1224" t="s">
        <v>2599</v>
      </c>
      <c r="C113" s="1252"/>
      <c r="D113" s="1252">
        <v>550</v>
      </c>
      <c r="E113" s="1248">
        <v>4</v>
      </c>
      <c r="F113" s="1249"/>
      <c r="G113" s="1249" t="s">
        <v>1562</v>
      </c>
      <c r="H113" s="1250">
        <f t="shared" si="8"/>
        <v>2200</v>
      </c>
      <c r="I113" s="1245">
        <v>4</v>
      </c>
      <c r="J113" s="1251">
        <f t="shared" si="9"/>
        <v>2200</v>
      </c>
      <c r="K113" s="1245"/>
      <c r="L113" s="1251">
        <f t="shared" si="10"/>
        <v>0</v>
      </c>
      <c r="M113" s="1245">
        <v>4</v>
      </c>
      <c r="N113" s="1251">
        <f t="shared" si="11"/>
        <v>2200</v>
      </c>
      <c r="O113" s="1245"/>
      <c r="P113" s="1251"/>
    </row>
    <row r="114" spans="1:16" ht="11.25" customHeight="1">
      <c r="A114" s="1245">
        <v>52</v>
      </c>
      <c r="B114" s="1224" t="s">
        <v>2418</v>
      </c>
      <c r="C114" s="1252"/>
      <c r="D114" s="1252">
        <v>175</v>
      </c>
      <c r="E114" s="1248">
        <v>2</v>
      </c>
      <c r="F114" s="1249"/>
      <c r="G114" s="1249" t="s">
        <v>2462</v>
      </c>
      <c r="H114" s="1250">
        <f t="shared" si="8"/>
        <v>350</v>
      </c>
      <c r="I114" s="1245">
        <v>1</v>
      </c>
      <c r="J114" s="1251">
        <f t="shared" si="9"/>
        <v>175</v>
      </c>
      <c r="K114" s="1245"/>
      <c r="L114" s="1251">
        <f t="shared" si="10"/>
        <v>0</v>
      </c>
      <c r="M114" s="1245">
        <v>1</v>
      </c>
      <c r="N114" s="1251">
        <f t="shared" si="11"/>
        <v>175</v>
      </c>
      <c r="O114" s="1245"/>
      <c r="P114" s="1251"/>
    </row>
    <row r="115" spans="1:16" ht="11.25" customHeight="1">
      <c r="A115" s="1245"/>
      <c r="B115" s="1246" t="s">
        <v>2419</v>
      </c>
      <c r="C115" s="1252"/>
      <c r="D115" s="1252"/>
      <c r="E115" s="1248"/>
      <c r="F115" s="1249"/>
      <c r="G115" s="1249"/>
      <c r="H115" s="1250">
        <f t="shared" si="8"/>
        <v>0</v>
      </c>
      <c r="I115" s="1245"/>
      <c r="J115" s="1251">
        <f t="shared" si="9"/>
        <v>0</v>
      </c>
      <c r="K115" s="1245"/>
      <c r="L115" s="1251">
        <f t="shared" si="10"/>
        <v>0</v>
      </c>
      <c r="M115" s="1245"/>
      <c r="N115" s="1251">
        <f t="shared" si="11"/>
        <v>0</v>
      </c>
      <c r="O115" s="1245"/>
      <c r="P115" s="1251"/>
    </row>
    <row r="116" spans="1:16" ht="11.25" customHeight="1">
      <c r="A116" s="1245">
        <v>53</v>
      </c>
      <c r="B116" s="1224" t="s">
        <v>2420</v>
      </c>
      <c r="C116" s="1252">
        <v>2500</v>
      </c>
      <c r="D116" s="1252">
        <v>2250</v>
      </c>
      <c r="E116" s="1248">
        <v>4</v>
      </c>
      <c r="F116" s="1249" t="s">
        <v>36</v>
      </c>
      <c r="G116" s="1249"/>
      <c r="H116" s="1250">
        <f t="shared" si="8"/>
        <v>9000</v>
      </c>
      <c r="I116" s="1245">
        <v>2</v>
      </c>
      <c r="J116" s="1251">
        <f t="shared" si="9"/>
        <v>4500</v>
      </c>
      <c r="K116" s="1245"/>
      <c r="L116" s="1251">
        <f t="shared" si="10"/>
        <v>0</v>
      </c>
      <c r="M116" s="1245">
        <v>2</v>
      </c>
      <c r="N116" s="1251">
        <f t="shared" si="11"/>
        <v>4500</v>
      </c>
      <c r="O116" s="1245"/>
      <c r="P116" s="1251"/>
    </row>
    <row r="117" spans="1:16" ht="11.25" customHeight="1">
      <c r="A117" s="1245">
        <v>54</v>
      </c>
      <c r="B117" s="1224" t="s">
        <v>2421</v>
      </c>
      <c r="C117" s="1252">
        <v>4000</v>
      </c>
      <c r="D117" s="1252">
        <v>1500</v>
      </c>
      <c r="E117" s="1248">
        <v>4</v>
      </c>
      <c r="F117" s="1249" t="s">
        <v>871</v>
      </c>
      <c r="G117" s="1249"/>
      <c r="H117" s="1250">
        <f t="shared" si="8"/>
        <v>6000</v>
      </c>
      <c r="I117" s="1245">
        <v>2</v>
      </c>
      <c r="J117" s="1251">
        <f t="shared" si="9"/>
        <v>3000</v>
      </c>
      <c r="K117" s="1245"/>
      <c r="L117" s="1251">
        <f t="shared" si="10"/>
        <v>0</v>
      </c>
      <c r="M117" s="1245">
        <v>2</v>
      </c>
      <c r="N117" s="1251">
        <f t="shared" si="11"/>
        <v>3000</v>
      </c>
      <c r="O117" s="1245"/>
      <c r="P117" s="1251"/>
    </row>
    <row r="118" spans="1:16" ht="11.25" customHeight="1">
      <c r="A118" s="1245">
        <v>55</v>
      </c>
      <c r="B118" s="1224" t="s">
        <v>2422</v>
      </c>
      <c r="C118" s="1252">
        <v>5500</v>
      </c>
      <c r="D118" s="1252">
        <v>5000</v>
      </c>
      <c r="E118" s="1248">
        <v>4</v>
      </c>
      <c r="F118" s="1249" t="s">
        <v>871</v>
      </c>
      <c r="G118" s="1249"/>
      <c r="H118" s="1250">
        <f t="shared" si="8"/>
        <v>20000</v>
      </c>
      <c r="I118" s="1245">
        <v>2</v>
      </c>
      <c r="J118" s="1251">
        <f t="shared" si="9"/>
        <v>10000</v>
      </c>
      <c r="K118" s="1245"/>
      <c r="L118" s="1251">
        <f t="shared" si="10"/>
        <v>0</v>
      </c>
      <c r="M118" s="1245">
        <v>2</v>
      </c>
      <c r="N118" s="1251">
        <f t="shared" si="11"/>
        <v>10000</v>
      </c>
      <c r="O118" s="1245"/>
      <c r="P118" s="1251"/>
    </row>
    <row r="119" spans="1:16" ht="11.25" customHeight="1">
      <c r="A119" s="1245">
        <v>56</v>
      </c>
      <c r="B119" s="1224" t="s">
        <v>2423</v>
      </c>
      <c r="C119" s="1252">
        <v>1000</v>
      </c>
      <c r="D119" s="1252">
        <v>1000</v>
      </c>
      <c r="E119" s="1248">
        <v>6</v>
      </c>
      <c r="F119" s="1249" t="s">
        <v>871</v>
      </c>
      <c r="G119" s="1249"/>
      <c r="H119" s="1250">
        <f t="shared" si="8"/>
        <v>6000</v>
      </c>
      <c r="I119" s="1245">
        <v>2</v>
      </c>
      <c r="J119" s="1251">
        <f t="shared" si="9"/>
        <v>2000</v>
      </c>
      <c r="K119" s="1245">
        <v>2</v>
      </c>
      <c r="L119" s="1251">
        <f t="shared" si="10"/>
        <v>2000</v>
      </c>
      <c r="M119" s="1245">
        <v>2</v>
      </c>
      <c r="N119" s="1251">
        <f t="shared" si="11"/>
        <v>2000</v>
      </c>
      <c r="O119" s="1245"/>
      <c r="P119" s="1251"/>
    </row>
    <row r="120" spans="1:16" ht="11.25" customHeight="1">
      <c r="A120" s="1245">
        <v>57</v>
      </c>
      <c r="B120" s="1224" t="s">
        <v>2424</v>
      </c>
      <c r="C120" s="1252">
        <v>5000</v>
      </c>
      <c r="D120" s="1252">
        <v>3500</v>
      </c>
      <c r="E120" s="1248">
        <v>4</v>
      </c>
      <c r="F120" s="1249" t="s">
        <v>871</v>
      </c>
      <c r="G120" s="1249"/>
      <c r="H120" s="1250">
        <f t="shared" si="8"/>
        <v>14000</v>
      </c>
      <c r="I120" s="1245">
        <v>2</v>
      </c>
      <c r="J120" s="1251">
        <f t="shared" si="9"/>
        <v>7000</v>
      </c>
      <c r="K120" s="1245"/>
      <c r="L120" s="1251">
        <f t="shared" si="10"/>
        <v>0</v>
      </c>
      <c r="M120" s="1245">
        <v>2</v>
      </c>
      <c r="N120" s="1251">
        <f t="shared" si="11"/>
        <v>7000</v>
      </c>
      <c r="O120" s="1245"/>
      <c r="P120" s="1251"/>
    </row>
    <row r="121" spans="1:16" ht="11.25" customHeight="1">
      <c r="A121" s="1245">
        <v>58</v>
      </c>
      <c r="B121" s="1224" t="s">
        <v>2425</v>
      </c>
      <c r="C121" s="1252">
        <v>3000</v>
      </c>
      <c r="D121" s="1252">
        <v>2500</v>
      </c>
      <c r="E121" s="1248">
        <v>3</v>
      </c>
      <c r="F121" s="1249" t="s">
        <v>871</v>
      </c>
      <c r="G121" s="1249"/>
      <c r="H121" s="1250">
        <f t="shared" si="8"/>
        <v>7500</v>
      </c>
      <c r="I121" s="1245">
        <v>1</v>
      </c>
      <c r="J121" s="1251">
        <f t="shared" si="9"/>
        <v>2500</v>
      </c>
      <c r="K121" s="1245">
        <v>1</v>
      </c>
      <c r="L121" s="1251">
        <f t="shared" si="10"/>
        <v>2500</v>
      </c>
      <c r="M121" s="1245">
        <v>1</v>
      </c>
      <c r="N121" s="1251">
        <f t="shared" si="11"/>
        <v>2500</v>
      </c>
      <c r="O121" s="1245"/>
      <c r="P121" s="1251"/>
    </row>
    <row r="122" spans="1:16" ht="11.25" customHeight="1">
      <c r="A122" s="1245">
        <v>59</v>
      </c>
      <c r="B122" s="1224" t="s">
        <v>2426</v>
      </c>
      <c r="C122" s="1252">
        <v>256</v>
      </c>
      <c r="D122" s="1252">
        <v>125</v>
      </c>
      <c r="E122" s="1248">
        <v>50</v>
      </c>
      <c r="F122" s="1249" t="s">
        <v>30</v>
      </c>
      <c r="G122" s="1249"/>
      <c r="H122" s="1250">
        <f t="shared" si="8"/>
        <v>6250</v>
      </c>
      <c r="I122" s="1245">
        <v>25</v>
      </c>
      <c r="J122" s="1251">
        <f t="shared" si="9"/>
        <v>3125</v>
      </c>
      <c r="K122" s="1245"/>
      <c r="L122" s="1251">
        <f t="shared" si="10"/>
        <v>0</v>
      </c>
      <c r="M122" s="1245">
        <v>25</v>
      </c>
      <c r="N122" s="1251">
        <f t="shared" si="11"/>
        <v>3125</v>
      </c>
      <c r="O122" s="1245"/>
      <c r="P122" s="1251"/>
    </row>
    <row r="123" spans="1:16" ht="11.25" customHeight="1">
      <c r="A123" s="1245"/>
      <c r="B123" s="1246" t="s">
        <v>2427</v>
      </c>
      <c r="C123" s="1252"/>
      <c r="D123" s="1252"/>
      <c r="E123" s="1248"/>
      <c r="F123" s="1249"/>
      <c r="G123" s="1249"/>
      <c r="H123" s="1250">
        <f t="shared" si="8"/>
        <v>0</v>
      </c>
      <c r="I123" s="1245"/>
      <c r="J123" s="1251">
        <f t="shared" si="9"/>
        <v>0</v>
      </c>
      <c r="K123" s="1245"/>
      <c r="L123" s="1251">
        <f t="shared" si="10"/>
        <v>0</v>
      </c>
      <c r="M123" s="1245"/>
      <c r="N123" s="1251">
        <f t="shared" si="11"/>
        <v>0</v>
      </c>
      <c r="O123" s="1245"/>
      <c r="P123" s="1251"/>
    </row>
    <row r="124" spans="1:16" ht="11.25" customHeight="1">
      <c r="A124" s="1245"/>
      <c r="B124" s="1246" t="s">
        <v>2598</v>
      </c>
      <c r="C124" s="1252"/>
      <c r="D124" s="1252"/>
      <c r="E124" s="1248"/>
      <c r="F124" s="1249"/>
      <c r="G124" s="1249"/>
      <c r="H124" s="1250">
        <f t="shared" si="8"/>
        <v>0</v>
      </c>
      <c r="I124" s="1245"/>
      <c r="J124" s="1251">
        <f t="shared" si="9"/>
        <v>0</v>
      </c>
      <c r="K124" s="1245"/>
      <c r="L124" s="1251">
        <f t="shared" si="10"/>
        <v>0</v>
      </c>
      <c r="M124" s="1245"/>
      <c r="N124" s="1251">
        <f t="shared" si="11"/>
        <v>0</v>
      </c>
      <c r="O124" s="1245"/>
      <c r="P124" s="1251"/>
    </row>
    <row r="125" spans="1:16" ht="11.25" customHeight="1">
      <c r="A125" s="1245"/>
      <c r="B125" s="1246" t="s">
        <v>2428</v>
      </c>
      <c r="C125" s="1252"/>
      <c r="D125" s="1252"/>
      <c r="E125" s="1248"/>
      <c r="F125" s="1249"/>
      <c r="G125" s="1249"/>
      <c r="H125" s="1250">
        <f t="shared" si="8"/>
        <v>0</v>
      </c>
      <c r="I125" s="1245"/>
      <c r="J125" s="1251">
        <f t="shared" si="9"/>
        <v>0</v>
      </c>
      <c r="K125" s="1245"/>
      <c r="L125" s="1251">
        <f t="shared" si="10"/>
        <v>0</v>
      </c>
      <c r="M125" s="1245"/>
      <c r="N125" s="1251">
        <f t="shared" si="11"/>
        <v>0</v>
      </c>
      <c r="O125" s="1245"/>
      <c r="P125" s="1251"/>
    </row>
    <row r="126" spans="1:16" ht="11.25" customHeight="1">
      <c r="A126" s="1245">
        <v>60</v>
      </c>
      <c r="B126" s="1224" t="s">
        <v>2429</v>
      </c>
      <c r="C126" s="1253"/>
      <c r="D126" s="1253">
        <v>100</v>
      </c>
      <c r="E126" s="1248">
        <v>100</v>
      </c>
      <c r="F126" s="1249"/>
      <c r="G126" s="1249" t="s">
        <v>30</v>
      </c>
      <c r="H126" s="1250">
        <f t="shared" si="8"/>
        <v>10000</v>
      </c>
      <c r="I126" s="1245">
        <v>50</v>
      </c>
      <c r="J126" s="1251">
        <f t="shared" si="9"/>
        <v>5000</v>
      </c>
      <c r="K126" s="1245"/>
      <c r="L126" s="1251">
        <f t="shared" si="10"/>
        <v>0</v>
      </c>
      <c r="M126" s="1245">
        <v>50</v>
      </c>
      <c r="N126" s="1251">
        <f t="shared" si="11"/>
        <v>5000</v>
      </c>
      <c r="O126" s="1245"/>
      <c r="P126" s="1251"/>
    </row>
    <row r="127" spans="1:16" ht="11.25" customHeight="1">
      <c r="A127" s="1245">
        <v>61</v>
      </c>
      <c r="B127" s="1224" t="s">
        <v>2430</v>
      </c>
      <c r="C127" s="1253"/>
      <c r="D127" s="1253">
        <v>120</v>
      </c>
      <c r="E127" s="1248">
        <v>100</v>
      </c>
      <c r="F127" s="1249"/>
      <c r="G127" s="1249" t="s">
        <v>30</v>
      </c>
      <c r="H127" s="1250">
        <f t="shared" si="8"/>
        <v>12000</v>
      </c>
      <c r="I127" s="1245">
        <v>50</v>
      </c>
      <c r="J127" s="1251">
        <f t="shared" si="9"/>
        <v>6000</v>
      </c>
      <c r="K127" s="1245"/>
      <c r="L127" s="1251">
        <f t="shared" si="10"/>
        <v>0</v>
      </c>
      <c r="M127" s="1245">
        <v>50</v>
      </c>
      <c r="N127" s="1251">
        <f t="shared" si="11"/>
        <v>6000</v>
      </c>
      <c r="O127" s="1245"/>
      <c r="P127" s="1251"/>
    </row>
    <row r="128" spans="1:16" ht="11.25" customHeight="1">
      <c r="A128" s="1245">
        <v>62</v>
      </c>
      <c r="B128" s="1224" t="s">
        <v>2431</v>
      </c>
      <c r="C128" s="1252"/>
      <c r="D128" s="1252">
        <v>217</v>
      </c>
      <c r="E128" s="1248">
        <v>100</v>
      </c>
      <c r="F128" s="1249"/>
      <c r="G128" s="1249" t="s">
        <v>2597</v>
      </c>
      <c r="H128" s="1250">
        <f t="shared" si="8"/>
        <v>21700</v>
      </c>
      <c r="I128" s="1245">
        <v>50</v>
      </c>
      <c r="J128" s="1251">
        <f t="shared" si="9"/>
        <v>10850</v>
      </c>
      <c r="K128" s="1245"/>
      <c r="L128" s="1251">
        <f t="shared" si="10"/>
        <v>0</v>
      </c>
      <c r="M128" s="1245">
        <v>50</v>
      </c>
      <c r="N128" s="1251">
        <f t="shared" si="11"/>
        <v>10850</v>
      </c>
      <c r="O128" s="1245"/>
      <c r="P128" s="1251"/>
    </row>
    <row r="129" spans="1:17" ht="11.25" customHeight="1">
      <c r="A129" s="1245">
        <v>63</v>
      </c>
      <c r="B129" s="1224" t="s">
        <v>2432</v>
      </c>
      <c r="C129" s="1253"/>
      <c r="D129" s="1253">
        <v>210</v>
      </c>
      <c r="E129" s="1248">
        <v>100</v>
      </c>
      <c r="F129" s="1249"/>
      <c r="G129" s="1249" t="s">
        <v>2597</v>
      </c>
      <c r="H129" s="1250">
        <f t="shared" si="8"/>
        <v>21000</v>
      </c>
      <c r="I129" s="1245">
        <v>50</v>
      </c>
      <c r="J129" s="1251">
        <f t="shared" si="9"/>
        <v>10500</v>
      </c>
      <c r="K129" s="1245"/>
      <c r="L129" s="1251">
        <f t="shared" si="10"/>
        <v>0</v>
      </c>
      <c r="M129" s="1245">
        <v>50</v>
      </c>
      <c r="N129" s="1251">
        <f t="shared" si="11"/>
        <v>10500</v>
      </c>
      <c r="O129" s="1245"/>
      <c r="P129" s="1251"/>
    </row>
    <row r="130" spans="1:17" ht="11.25" customHeight="1">
      <c r="A130" s="1245">
        <v>64</v>
      </c>
      <c r="B130" s="1224" t="s">
        <v>2433</v>
      </c>
      <c r="C130" s="1253"/>
      <c r="D130" s="1253">
        <v>7500</v>
      </c>
      <c r="E130" s="1248">
        <v>6</v>
      </c>
      <c r="F130" s="1249"/>
      <c r="G130" s="1249" t="s">
        <v>171</v>
      </c>
      <c r="H130" s="1250">
        <f t="shared" si="8"/>
        <v>45000</v>
      </c>
      <c r="I130" s="1245">
        <v>2</v>
      </c>
      <c r="J130" s="1251">
        <f t="shared" si="9"/>
        <v>15000</v>
      </c>
      <c r="K130" s="1245">
        <v>2</v>
      </c>
      <c r="L130" s="1251">
        <f t="shared" si="10"/>
        <v>15000</v>
      </c>
      <c r="M130" s="1245">
        <v>2</v>
      </c>
      <c r="N130" s="1251">
        <f t="shared" si="11"/>
        <v>15000</v>
      </c>
      <c r="O130" s="1245"/>
      <c r="P130" s="1251"/>
    </row>
    <row r="131" spans="1:17" ht="11.25" customHeight="1">
      <c r="A131" s="1245">
        <v>65</v>
      </c>
      <c r="B131" s="1224" t="s">
        <v>2434</v>
      </c>
      <c r="C131" s="1253"/>
      <c r="D131" s="1253">
        <v>9500</v>
      </c>
      <c r="E131" s="1248">
        <v>3</v>
      </c>
      <c r="F131" s="1249"/>
      <c r="G131" s="1249" t="s">
        <v>171</v>
      </c>
      <c r="H131" s="1250">
        <f t="shared" si="8"/>
        <v>28500</v>
      </c>
      <c r="I131" s="1245">
        <v>1</v>
      </c>
      <c r="J131" s="1251">
        <f t="shared" si="9"/>
        <v>9500</v>
      </c>
      <c r="K131" s="1245">
        <v>1</v>
      </c>
      <c r="L131" s="1251">
        <f t="shared" si="10"/>
        <v>9500</v>
      </c>
      <c r="M131" s="1245">
        <v>1</v>
      </c>
      <c r="N131" s="1251">
        <f t="shared" si="11"/>
        <v>9500</v>
      </c>
      <c r="O131" s="1245"/>
      <c r="P131" s="1251"/>
    </row>
    <row r="132" spans="1:17" ht="4.5" hidden="1" customHeight="1">
      <c r="A132" s="1245"/>
      <c r="B132" s="1224"/>
      <c r="C132" s="1253"/>
      <c r="D132" s="1253"/>
      <c r="E132" s="1248"/>
      <c r="F132" s="1249"/>
      <c r="G132" s="1249"/>
      <c r="H132" s="1250"/>
      <c r="I132" s="1245"/>
      <c r="J132" s="1251"/>
      <c r="K132" s="1245"/>
      <c r="L132" s="1251"/>
      <c r="M132" s="1245"/>
      <c r="N132" s="1251"/>
      <c r="O132" s="1245"/>
      <c r="P132" s="1251"/>
    </row>
    <row r="133" spans="1:17" ht="12.5">
      <c r="A133" s="1245" t="s">
        <v>900</v>
      </c>
      <c r="B133" s="1224"/>
      <c r="C133" s="1257"/>
      <c r="D133" s="1257"/>
      <c r="E133" s="1248"/>
      <c r="F133" s="1249"/>
      <c r="G133" s="1249"/>
      <c r="H133" s="1292">
        <f>SUM(H108:H131)</f>
        <v>358925</v>
      </c>
      <c r="I133" s="1245"/>
      <c r="J133" s="1293">
        <f>SUM(J109:J131)</f>
        <v>92825</v>
      </c>
      <c r="K133" s="1245"/>
      <c r="L133" s="1292">
        <f>SUM(L109:L131)</f>
        <v>30475</v>
      </c>
      <c r="M133" s="1245"/>
      <c r="N133" s="1293">
        <f>SUM(N109:N131)</f>
        <v>92825</v>
      </c>
      <c r="O133" s="1245"/>
      <c r="P133" s="1250"/>
      <c r="Q133" s="574"/>
    </row>
    <row r="134" spans="1:17" ht="11.25" customHeight="1">
      <c r="A134" s="269"/>
      <c r="B134" s="270"/>
      <c r="C134" s="271"/>
      <c r="D134" s="271"/>
      <c r="E134" s="272"/>
      <c r="F134" s="273"/>
      <c r="G134" s="407"/>
      <c r="H134" s="267"/>
      <c r="I134" s="267"/>
      <c r="J134" s="270"/>
      <c r="K134" s="270"/>
      <c r="L134" s="270"/>
      <c r="M134" s="270"/>
      <c r="N134" s="270"/>
      <c r="O134" s="270"/>
      <c r="P134" s="1282"/>
      <c r="Q134" s="574"/>
    </row>
    <row r="135" spans="1:17" ht="9" customHeight="1">
      <c r="A135" s="302" t="s">
        <v>2580</v>
      </c>
      <c r="B135" s="267"/>
      <c r="C135" s="405"/>
      <c r="D135" s="405"/>
      <c r="E135" s="406"/>
      <c r="F135" s="407"/>
      <c r="G135" s="407"/>
      <c r="H135" s="267"/>
      <c r="I135" s="267"/>
      <c r="J135" s="267"/>
      <c r="K135" s="267"/>
      <c r="L135" s="267"/>
      <c r="M135" s="267"/>
      <c r="N135" s="267"/>
      <c r="O135" s="267"/>
      <c r="P135" s="1355"/>
    </row>
    <row r="136" spans="1:17">
      <c r="A136" s="302"/>
      <c r="B136" s="267"/>
      <c r="C136" s="405"/>
      <c r="D136" s="405"/>
      <c r="E136" s="406"/>
      <c r="F136" s="407"/>
      <c r="G136" s="407"/>
      <c r="H136" s="267"/>
      <c r="I136" s="267"/>
      <c r="J136" s="267"/>
      <c r="K136" s="267"/>
      <c r="L136" s="913"/>
      <c r="M136" s="913"/>
      <c r="N136" s="913"/>
      <c r="O136" s="267"/>
      <c r="P136" s="1354"/>
    </row>
    <row r="137" spans="1:17" ht="12" customHeight="1">
      <c r="A137" s="267"/>
      <c r="B137" s="267"/>
      <c r="C137" s="405"/>
      <c r="D137" s="405"/>
      <c r="E137" s="406"/>
      <c r="F137" s="407"/>
      <c r="G137" s="407"/>
      <c r="H137" s="267"/>
      <c r="I137" s="267"/>
      <c r="J137" s="267"/>
      <c r="K137" s="267"/>
      <c r="L137" s="267"/>
      <c r="M137" s="267"/>
      <c r="N137" s="267"/>
      <c r="O137" s="267"/>
      <c r="P137" s="267"/>
    </row>
    <row r="138" spans="1:17" ht="12" customHeight="1">
      <c r="A138" s="1206"/>
      <c r="B138" s="1206"/>
      <c r="C138" s="1207"/>
      <c r="D138" s="1207"/>
      <c r="E138" s="1206"/>
      <c r="F138" s="1206"/>
      <c r="G138" s="1206"/>
      <c r="H138" s="1206"/>
      <c r="I138" s="1206"/>
      <c r="J138" s="1206"/>
      <c r="K138" s="1206"/>
      <c r="L138" s="1206"/>
      <c r="M138" s="1206"/>
      <c r="N138" s="1206"/>
      <c r="O138" s="1206"/>
      <c r="P138" s="1206"/>
    </row>
    <row r="139" spans="1:17" ht="12" customHeight="1">
      <c r="A139" s="261" t="s">
        <v>106</v>
      </c>
      <c r="B139" s="907"/>
      <c r="C139" s="907"/>
      <c r="D139" s="907"/>
      <c r="E139" s="907"/>
      <c r="F139" s="907"/>
      <c r="G139" s="907"/>
      <c r="H139" s="907"/>
      <c r="I139" s="907"/>
      <c r="J139" s="907"/>
      <c r="K139" s="907"/>
      <c r="L139" s="907"/>
      <c r="M139" s="907"/>
      <c r="N139" s="907"/>
      <c r="O139" s="907"/>
      <c r="P139" s="907"/>
    </row>
    <row r="140" spans="1:17" ht="10.5" customHeight="1">
      <c r="A140" s="1397" t="s">
        <v>0</v>
      </c>
      <c r="B140" s="1397"/>
      <c r="C140" s="1397"/>
      <c r="D140" s="1397"/>
      <c r="E140" s="1397"/>
      <c r="F140" s="1397"/>
      <c r="G140" s="1397"/>
      <c r="H140" s="1397"/>
      <c r="I140" s="1397"/>
      <c r="J140" s="1397"/>
      <c r="K140" s="1397"/>
      <c r="L140" s="1397"/>
      <c r="M140" s="1397"/>
      <c r="N140" s="1397"/>
      <c r="O140" s="1397"/>
      <c r="P140" s="1397"/>
    </row>
    <row r="141" spans="1:17" ht="12.75" customHeight="1">
      <c r="A141" s="1398" t="s">
        <v>2596</v>
      </c>
      <c r="B141" s="1398"/>
      <c r="C141" s="1398"/>
      <c r="D141" s="1398"/>
      <c r="E141" s="1398"/>
      <c r="F141" s="1398"/>
      <c r="G141" s="1398"/>
      <c r="H141" s="1398"/>
      <c r="I141" s="1398"/>
      <c r="J141" s="1398"/>
      <c r="K141" s="1398"/>
      <c r="L141" s="1398"/>
      <c r="M141" s="1398"/>
      <c r="N141" s="1398"/>
      <c r="O141" s="1398"/>
      <c r="P141" s="1398"/>
    </row>
    <row r="142" spans="1:17" ht="11.25" customHeight="1">
      <c r="B142" s="268"/>
      <c r="C142" s="264"/>
      <c r="D142" s="264"/>
      <c r="E142" s="265"/>
      <c r="F142" s="266"/>
      <c r="G142" s="266"/>
    </row>
    <row r="143" spans="1:17" ht="12.5">
      <c r="A143" s="1213" t="s">
        <v>2435</v>
      </c>
      <c r="B143" s="1218"/>
      <c r="C143" s="1219"/>
      <c r="D143" s="1219"/>
      <c r="E143" s="1220"/>
      <c r="F143" s="1221"/>
      <c r="G143" s="1221"/>
      <c r="H143" s="1222" t="s">
        <v>110</v>
      </c>
      <c r="I143" s="1223"/>
      <c r="J143" s="1223"/>
      <c r="K143" s="1223"/>
      <c r="L143" s="1224"/>
      <c r="M143" s="1218" t="s">
        <v>2610</v>
      </c>
      <c r="N143" s="1218"/>
      <c r="O143" s="1218"/>
      <c r="P143" s="1225"/>
    </row>
    <row r="144" spans="1:17" ht="12" customHeight="1">
      <c r="A144" s="1237" t="s">
        <v>109</v>
      </c>
      <c r="B144" s="1213" t="s">
        <v>2300</v>
      </c>
      <c r="C144" s="1227"/>
      <c r="D144" s="1227"/>
      <c r="E144" s="1228"/>
      <c r="F144" s="1229"/>
      <c r="G144" s="1229"/>
      <c r="H144" s="1230" t="s">
        <v>113</v>
      </c>
      <c r="I144" s="1230" t="s">
        <v>8</v>
      </c>
      <c r="J144" s="1231"/>
      <c r="K144" s="1222" t="s">
        <v>114</v>
      </c>
      <c r="L144" s="1224"/>
      <c r="M144" s="1232" t="s">
        <v>205</v>
      </c>
      <c r="N144" s="1232"/>
      <c r="O144" s="1232"/>
      <c r="P144" s="1231"/>
    </row>
    <row r="145" spans="1:21" ht="12.5">
      <c r="A145" s="1349" t="s">
        <v>540</v>
      </c>
      <c r="B145" s="1237"/>
      <c r="C145" s="1234"/>
      <c r="D145" s="1353" t="s">
        <v>12</v>
      </c>
      <c r="E145" s="1235"/>
      <c r="F145" s="1236"/>
      <c r="G145" s="1221"/>
      <c r="H145" s="1237"/>
      <c r="I145" s="1309" t="s">
        <v>116</v>
      </c>
      <c r="J145" s="1310"/>
      <c r="K145" s="1310"/>
      <c r="L145" s="1310"/>
      <c r="M145" s="1310"/>
      <c r="N145" s="1310"/>
      <c r="O145" s="1310"/>
      <c r="P145" s="1311"/>
    </row>
    <row r="146" spans="1:21" ht="11.25" customHeight="1">
      <c r="A146" s="1233"/>
      <c r="B146" s="1274" t="s">
        <v>11</v>
      </c>
      <c r="C146" s="1240" t="s">
        <v>117</v>
      </c>
      <c r="D146" s="1352"/>
      <c r="E146" s="1241" t="s">
        <v>13</v>
      </c>
      <c r="F146" s="1312"/>
      <c r="G146" s="1239" t="s">
        <v>206</v>
      </c>
      <c r="H146" s="1241" t="s">
        <v>14</v>
      </c>
      <c r="I146" s="1309" t="s">
        <v>118</v>
      </c>
      <c r="J146" s="1311"/>
      <c r="K146" s="1309" t="s">
        <v>119</v>
      </c>
      <c r="L146" s="1311"/>
      <c r="M146" s="1309" t="s">
        <v>120</v>
      </c>
      <c r="N146" s="1311"/>
      <c r="O146" s="1309" t="s">
        <v>121</v>
      </c>
      <c r="P146" s="1311"/>
    </row>
    <row r="147" spans="1:21" ht="11.25" customHeight="1">
      <c r="A147" s="1238" t="s">
        <v>10</v>
      </c>
      <c r="B147" s="1351"/>
      <c r="C147" s="1242"/>
      <c r="D147" s="1350"/>
      <c r="E147" s="1243"/>
      <c r="F147" s="1244"/>
      <c r="G147" s="1229"/>
      <c r="H147" s="1230"/>
      <c r="I147" s="1238" t="s">
        <v>22</v>
      </c>
      <c r="J147" s="1245" t="s">
        <v>21</v>
      </c>
      <c r="K147" s="1245" t="s">
        <v>22</v>
      </c>
      <c r="L147" s="1245" t="s">
        <v>122</v>
      </c>
      <c r="M147" s="1238" t="s">
        <v>22</v>
      </c>
      <c r="N147" s="1233" t="s">
        <v>122</v>
      </c>
      <c r="O147" s="1238" t="s">
        <v>22</v>
      </c>
      <c r="P147" s="1238" t="s">
        <v>21</v>
      </c>
    </row>
    <row r="148" spans="1:21" ht="11.25" customHeight="1">
      <c r="A148" s="1245">
        <v>66</v>
      </c>
      <c r="B148" s="352" t="s">
        <v>2436</v>
      </c>
      <c r="C148" s="1252">
        <v>1000</v>
      </c>
      <c r="D148" s="1252">
        <v>1000</v>
      </c>
      <c r="E148" s="1248">
        <v>3</v>
      </c>
      <c r="F148" s="1249" t="s">
        <v>171</v>
      </c>
      <c r="G148" s="1249"/>
      <c r="H148" s="1250">
        <f t="shared" ref="H148:H178" si="12">D148*E148</f>
        <v>3000</v>
      </c>
      <c r="I148" s="1245">
        <v>1</v>
      </c>
      <c r="J148" s="1251">
        <f t="shared" ref="J148:J177" si="13">D148*I148</f>
        <v>1000</v>
      </c>
      <c r="K148" s="1245">
        <v>1</v>
      </c>
      <c r="L148" s="1251">
        <f t="shared" ref="L148:L177" si="14">D148*K148</f>
        <v>1000</v>
      </c>
      <c r="M148" s="1245">
        <v>1</v>
      </c>
      <c r="N148" s="1251">
        <f t="shared" ref="N148:N177" si="15">D148*M148</f>
        <v>1000</v>
      </c>
      <c r="O148" s="1245"/>
      <c r="P148" s="1251"/>
    </row>
    <row r="149" spans="1:21" ht="11.25" customHeight="1">
      <c r="A149" s="1245">
        <v>67</v>
      </c>
      <c r="B149" s="352" t="s">
        <v>2437</v>
      </c>
      <c r="C149" s="1253">
        <v>75</v>
      </c>
      <c r="D149" s="1253">
        <v>75</v>
      </c>
      <c r="E149" s="1248">
        <v>150</v>
      </c>
      <c r="F149" s="1249" t="s">
        <v>2438</v>
      </c>
      <c r="G149" s="1249"/>
      <c r="H149" s="1250">
        <f t="shared" si="12"/>
        <v>11250</v>
      </c>
      <c r="I149" s="1245">
        <v>50</v>
      </c>
      <c r="J149" s="1251">
        <f t="shared" si="13"/>
        <v>3750</v>
      </c>
      <c r="K149" s="1245">
        <v>50</v>
      </c>
      <c r="L149" s="1251">
        <f t="shared" si="14"/>
        <v>3750</v>
      </c>
      <c r="M149" s="1245">
        <v>50</v>
      </c>
      <c r="N149" s="1251">
        <f t="shared" si="15"/>
        <v>3750</v>
      </c>
      <c r="O149" s="1245"/>
      <c r="P149" s="1251"/>
    </row>
    <row r="150" spans="1:21" ht="11.25" customHeight="1">
      <c r="A150" s="1245">
        <v>68</v>
      </c>
      <c r="B150" s="352" t="s">
        <v>2439</v>
      </c>
      <c r="C150" s="1253">
        <v>300</v>
      </c>
      <c r="D150" s="1253">
        <v>180</v>
      </c>
      <c r="E150" s="1248">
        <v>100</v>
      </c>
      <c r="F150" s="1249" t="s">
        <v>2438</v>
      </c>
      <c r="G150" s="1249"/>
      <c r="H150" s="1250">
        <f t="shared" si="12"/>
        <v>18000</v>
      </c>
      <c r="I150" s="1245">
        <v>50</v>
      </c>
      <c r="J150" s="1251">
        <f t="shared" si="13"/>
        <v>9000</v>
      </c>
      <c r="K150" s="1245"/>
      <c r="L150" s="1251">
        <f t="shared" si="14"/>
        <v>0</v>
      </c>
      <c r="M150" s="1245">
        <v>50</v>
      </c>
      <c r="N150" s="1251">
        <f t="shared" si="15"/>
        <v>9000</v>
      </c>
      <c r="O150" s="1245"/>
      <c r="P150" s="1251"/>
    </row>
    <row r="151" spans="1:21" ht="11.25" customHeight="1">
      <c r="A151" s="1245">
        <v>69</v>
      </c>
      <c r="B151" s="352" t="s">
        <v>2440</v>
      </c>
      <c r="C151" s="1252">
        <v>40</v>
      </c>
      <c r="D151" s="1252">
        <v>35</v>
      </c>
      <c r="E151" s="1248">
        <v>150</v>
      </c>
      <c r="F151" s="1249" t="s">
        <v>30</v>
      </c>
      <c r="G151" s="1249"/>
      <c r="H151" s="1250">
        <f t="shared" si="12"/>
        <v>5250</v>
      </c>
      <c r="I151" s="1245">
        <v>50</v>
      </c>
      <c r="J151" s="1251">
        <f t="shared" si="13"/>
        <v>1750</v>
      </c>
      <c r="K151" s="1245">
        <v>50</v>
      </c>
      <c r="L151" s="1251">
        <f t="shared" si="14"/>
        <v>1750</v>
      </c>
      <c r="M151" s="1245">
        <v>50</v>
      </c>
      <c r="N151" s="1251">
        <f t="shared" si="15"/>
        <v>1750</v>
      </c>
      <c r="O151" s="1245"/>
      <c r="P151" s="1251"/>
    </row>
    <row r="152" spans="1:21" ht="11.25" customHeight="1">
      <c r="A152" s="1245">
        <v>70</v>
      </c>
      <c r="B152" s="352" t="s">
        <v>2441</v>
      </c>
      <c r="C152" s="1252">
        <v>265</v>
      </c>
      <c r="D152" s="1252">
        <v>265</v>
      </c>
      <c r="E152" s="1248">
        <v>60</v>
      </c>
      <c r="F152" s="1249" t="s">
        <v>30</v>
      </c>
      <c r="G152" s="1249"/>
      <c r="H152" s="1250">
        <f t="shared" si="12"/>
        <v>15900</v>
      </c>
      <c r="I152" s="1245">
        <v>20</v>
      </c>
      <c r="J152" s="1251">
        <f t="shared" si="13"/>
        <v>5300</v>
      </c>
      <c r="K152" s="1245">
        <v>20</v>
      </c>
      <c r="L152" s="1251">
        <f t="shared" si="14"/>
        <v>5300</v>
      </c>
      <c r="M152" s="1245">
        <v>20</v>
      </c>
      <c r="N152" s="1251">
        <f t="shared" si="15"/>
        <v>5300</v>
      </c>
      <c r="O152" s="1245"/>
      <c r="P152" s="1251"/>
      <c r="U152" s="1186"/>
    </row>
    <row r="153" spans="1:21" ht="11.25" customHeight="1">
      <c r="A153" s="1245">
        <v>71</v>
      </c>
      <c r="B153" s="352" t="s">
        <v>2442</v>
      </c>
      <c r="C153" s="1252">
        <v>260</v>
      </c>
      <c r="D153" s="1252">
        <v>260</v>
      </c>
      <c r="E153" s="1248">
        <v>60</v>
      </c>
      <c r="F153" s="1249" t="s">
        <v>30</v>
      </c>
      <c r="G153" s="1249"/>
      <c r="H153" s="1250">
        <f t="shared" si="12"/>
        <v>15600</v>
      </c>
      <c r="I153" s="1245">
        <v>20</v>
      </c>
      <c r="J153" s="1251">
        <f t="shared" si="13"/>
        <v>5200</v>
      </c>
      <c r="K153" s="1245">
        <v>20</v>
      </c>
      <c r="L153" s="1251">
        <f t="shared" si="14"/>
        <v>5200</v>
      </c>
      <c r="M153" s="1245">
        <v>20</v>
      </c>
      <c r="N153" s="1251">
        <f t="shared" si="15"/>
        <v>5200</v>
      </c>
      <c r="O153" s="1245"/>
      <c r="P153" s="1251"/>
    </row>
    <row r="154" spans="1:21" ht="11.25" customHeight="1">
      <c r="A154" s="1245">
        <v>72</v>
      </c>
      <c r="B154" s="352" t="s">
        <v>2443</v>
      </c>
      <c r="C154" s="1252">
        <v>260</v>
      </c>
      <c r="D154" s="1252">
        <v>260</v>
      </c>
      <c r="E154" s="1248">
        <v>60</v>
      </c>
      <c r="F154" s="1249" t="s">
        <v>30</v>
      </c>
      <c r="G154" s="1249"/>
      <c r="H154" s="1250">
        <f t="shared" si="12"/>
        <v>15600</v>
      </c>
      <c r="I154" s="1245">
        <v>20</v>
      </c>
      <c r="J154" s="1251">
        <f t="shared" si="13"/>
        <v>5200</v>
      </c>
      <c r="K154" s="1245">
        <v>20</v>
      </c>
      <c r="L154" s="1251">
        <f t="shared" si="14"/>
        <v>5200</v>
      </c>
      <c r="M154" s="1245">
        <v>20</v>
      </c>
      <c r="N154" s="1251">
        <f t="shared" si="15"/>
        <v>5200</v>
      </c>
      <c r="O154" s="1245"/>
      <c r="P154" s="1251"/>
    </row>
    <row r="155" spans="1:21" ht="11.25" customHeight="1">
      <c r="A155" s="1245">
        <v>73</v>
      </c>
      <c r="B155" s="352" t="s">
        <v>2444</v>
      </c>
      <c r="C155" s="1252">
        <v>260</v>
      </c>
      <c r="D155" s="1252">
        <v>260</v>
      </c>
      <c r="E155" s="1248">
        <v>60</v>
      </c>
      <c r="F155" s="1249" t="s">
        <v>30</v>
      </c>
      <c r="G155" s="1249"/>
      <c r="H155" s="1250">
        <f t="shared" si="12"/>
        <v>15600</v>
      </c>
      <c r="I155" s="1245">
        <v>20</v>
      </c>
      <c r="J155" s="1251">
        <f t="shared" si="13"/>
        <v>5200</v>
      </c>
      <c r="K155" s="1245">
        <v>20</v>
      </c>
      <c r="L155" s="1251">
        <f t="shared" si="14"/>
        <v>5200</v>
      </c>
      <c r="M155" s="1245">
        <v>20</v>
      </c>
      <c r="N155" s="1251">
        <f t="shared" si="15"/>
        <v>5200</v>
      </c>
      <c r="O155" s="1245"/>
      <c r="P155" s="1251"/>
    </row>
    <row r="156" spans="1:21" ht="11.25" customHeight="1">
      <c r="A156" s="1245">
        <v>74</v>
      </c>
      <c r="B156" s="352" t="s">
        <v>2445</v>
      </c>
      <c r="C156" s="1252">
        <v>155</v>
      </c>
      <c r="D156" s="1252">
        <v>145</v>
      </c>
      <c r="E156" s="1248">
        <v>150</v>
      </c>
      <c r="F156" s="1249" t="s">
        <v>30</v>
      </c>
      <c r="G156" s="1249"/>
      <c r="H156" s="1250">
        <f t="shared" si="12"/>
        <v>21750</v>
      </c>
      <c r="I156" s="1245">
        <v>50</v>
      </c>
      <c r="J156" s="1251">
        <f t="shared" si="13"/>
        <v>7250</v>
      </c>
      <c r="K156" s="1245">
        <v>50</v>
      </c>
      <c r="L156" s="1251">
        <f t="shared" si="14"/>
        <v>7250</v>
      </c>
      <c r="M156" s="1245">
        <v>50</v>
      </c>
      <c r="N156" s="1251">
        <f t="shared" si="15"/>
        <v>7250</v>
      </c>
      <c r="O156" s="1245"/>
      <c r="P156" s="1251"/>
    </row>
    <row r="157" spans="1:21" ht="11.25" customHeight="1">
      <c r="A157" s="1245">
        <v>75</v>
      </c>
      <c r="B157" s="352" t="s">
        <v>2446</v>
      </c>
      <c r="C157" s="1252">
        <v>165</v>
      </c>
      <c r="D157" s="1252">
        <v>158</v>
      </c>
      <c r="E157" s="1248">
        <v>150</v>
      </c>
      <c r="F157" s="1249" t="s">
        <v>30</v>
      </c>
      <c r="G157" s="1249"/>
      <c r="H157" s="1250">
        <f t="shared" si="12"/>
        <v>23700</v>
      </c>
      <c r="I157" s="1245">
        <v>50</v>
      </c>
      <c r="J157" s="1251">
        <f t="shared" si="13"/>
        <v>7900</v>
      </c>
      <c r="K157" s="1245">
        <v>50</v>
      </c>
      <c r="L157" s="1251">
        <f t="shared" si="14"/>
        <v>7900</v>
      </c>
      <c r="M157" s="1245">
        <v>50</v>
      </c>
      <c r="N157" s="1251">
        <f t="shared" si="15"/>
        <v>7900</v>
      </c>
      <c r="O157" s="1245"/>
      <c r="P157" s="1251"/>
    </row>
    <row r="158" spans="1:21" ht="11.25" customHeight="1">
      <c r="A158" s="1245">
        <v>76</v>
      </c>
      <c r="B158" s="352" t="s">
        <v>2447</v>
      </c>
      <c r="C158" s="1252">
        <v>202</v>
      </c>
      <c r="D158" s="1252">
        <v>235</v>
      </c>
      <c r="E158" s="1248">
        <v>150</v>
      </c>
      <c r="F158" s="1249" t="s">
        <v>30</v>
      </c>
      <c r="G158" s="1249"/>
      <c r="H158" s="1250">
        <f t="shared" si="12"/>
        <v>35250</v>
      </c>
      <c r="I158" s="1245">
        <v>50</v>
      </c>
      <c r="J158" s="1251">
        <f t="shared" si="13"/>
        <v>11750</v>
      </c>
      <c r="K158" s="1245">
        <v>50</v>
      </c>
      <c r="L158" s="1251">
        <f t="shared" si="14"/>
        <v>11750</v>
      </c>
      <c r="M158" s="1245">
        <v>50</v>
      </c>
      <c r="N158" s="1251">
        <f t="shared" si="15"/>
        <v>11750</v>
      </c>
      <c r="O158" s="1245"/>
      <c r="P158" s="1251"/>
    </row>
    <row r="159" spans="1:21" ht="11.25" customHeight="1">
      <c r="A159" s="1245">
        <v>77</v>
      </c>
      <c r="B159" s="352" t="s">
        <v>2448</v>
      </c>
      <c r="C159" s="1252">
        <v>285</v>
      </c>
      <c r="D159" s="1252">
        <v>95</v>
      </c>
      <c r="E159" s="1248">
        <v>150</v>
      </c>
      <c r="F159" s="1249" t="s">
        <v>30</v>
      </c>
      <c r="G159" s="1249"/>
      <c r="H159" s="1250">
        <f t="shared" si="12"/>
        <v>14250</v>
      </c>
      <c r="I159" s="1245">
        <v>50</v>
      </c>
      <c r="J159" s="1251">
        <f t="shared" si="13"/>
        <v>4750</v>
      </c>
      <c r="K159" s="1245">
        <v>50</v>
      </c>
      <c r="L159" s="1251">
        <f t="shared" si="14"/>
        <v>4750</v>
      </c>
      <c r="M159" s="1245">
        <v>50</v>
      </c>
      <c r="N159" s="1251">
        <f t="shared" si="15"/>
        <v>4750</v>
      </c>
      <c r="O159" s="1245"/>
      <c r="P159" s="1251"/>
    </row>
    <row r="160" spans="1:21" ht="11.25" customHeight="1">
      <c r="A160" s="1245">
        <v>78</v>
      </c>
      <c r="B160" s="352" t="s">
        <v>2449</v>
      </c>
      <c r="C160" s="1252">
        <v>95</v>
      </c>
      <c r="D160" s="1252">
        <v>95</v>
      </c>
      <c r="E160" s="1248">
        <v>15</v>
      </c>
      <c r="F160" s="1249" t="s">
        <v>2450</v>
      </c>
      <c r="G160" s="1249"/>
      <c r="H160" s="1250">
        <f t="shared" si="12"/>
        <v>1425</v>
      </c>
      <c r="I160" s="1245">
        <v>5</v>
      </c>
      <c r="J160" s="1251">
        <f t="shared" si="13"/>
        <v>475</v>
      </c>
      <c r="K160" s="1245">
        <v>5</v>
      </c>
      <c r="L160" s="1251">
        <f t="shared" si="14"/>
        <v>475</v>
      </c>
      <c r="M160" s="1245">
        <v>5</v>
      </c>
      <c r="N160" s="1251">
        <f t="shared" si="15"/>
        <v>475</v>
      </c>
      <c r="O160" s="1245"/>
      <c r="P160" s="1251"/>
      <c r="S160" s="1186"/>
    </row>
    <row r="161" spans="1:35" ht="11.25" customHeight="1">
      <c r="A161" s="1245">
        <v>79</v>
      </c>
      <c r="B161" s="352" t="s">
        <v>2451</v>
      </c>
      <c r="C161" s="1252">
        <v>95</v>
      </c>
      <c r="D161" s="1252">
        <v>95</v>
      </c>
      <c r="E161" s="1248">
        <v>15</v>
      </c>
      <c r="F161" s="1249" t="s">
        <v>2450</v>
      </c>
      <c r="G161" s="1249"/>
      <c r="H161" s="1250">
        <f t="shared" si="12"/>
        <v>1425</v>
      </c>
      <c r="I161" s="1245">
        <v>5</v>
      </c>
      <c r="J161" s="1251">
        <f t="shared" si="13"/>
        <v>475</v>
      </c>
      <c r="K161" s="1245">
        <v>5</v>
      </c>
      <c r="L161" s="1251">
        <f t="shared" si="14"/>
        <v>475</v>
      </c>
      <c r="M161" s="1245">
        <v>5</v>
      </c>
      <c r="N161" s="1251">
        <f t="shared" si="15"/>
        <v>475</v>
      </c>
      <c r="O161" s="1245"/>
      <c r="P161" s="1251"/>
    </row>
    <row r="162" spans="1:35" ht="10.5" customHeight="1">
      <c r="A162" s="1245">
        <v>80</v>
      </c>
      <c r="B162" s="352" t="s">
        <v>2452</v>
      </c>
      <c r="C162" s="1253">
        <v>95</v>
      </c>
      <c r="D162" s="1253">
        <v>95</v>
      </c>
      <c r="E162" s="1248">
        <v>15</v>
      </c>
      <c r="F162" s="1249" t="s">
        <v>2450</v>
      </c>
      <c r="G162" s="1249"/>
      <c r="H162" s="1250">
        <f t="shared" si="12"/>
        <v>1425</v>
      </c>
      <c r="I162" s="1245">
        <v>5</v>
      </c>
      <c r="J162" s="1251">
        <f t="shared" si="13"/>
        <v>475</v>
      </c>
      <c r="K162" s="1245">
        <v>5</v>
      </c>
      <c r="L162" s="1251">
        <f t="shared" si="14"/>
        <v>475</v>
      </c>
      <c r="M162" s="1245">
        <v>5</v>
      </c>
      <c r="N162" s="1251">
        <f t="shared" si="15"/>
        <v>475</v>
      </c>
      <c r="O162" s="1245"/>
      <c r="P162" s="1251"/>
    </row>
    <row r="163" spans="1:35" ht="9.75" customHeight="1">
      <c r="A163" s="1245">
        <v>81</v>
      </c>
      <c r="B163" s="352" t="s">
        <v>2453</v>
      </c>
      <c r="C163" s="1253">
        <v>95</v>
      </c>
      <c r="D163" s="1253">
        <v>95</v>
      </c>
      <c r="E163" s="1248">
        <v>15</v>
      </c>
      <c r="F163" s="1249" t="s">
        <v>2450</v>
      </c>
      <c r="G163" s="1249"/>
      <c r="H163" s="1250">
        <f t="shared" si="12"/>
        <v>1425</v>
      </c>
      <c r="I163" s="1245">
        <v>5</v>
      </c>
      <c r="J163" s="1251">
        <f t="shared" si="13"/>
        <v>475</v>
      </c>
      <c r="K163" s="1245">
        <v>5</v>
      </c>
      <c r="L163" s="1251">
        <f t="shared" si="14"/>
        <v>475</v>
      </c>
      <c r="M163" s="1245">
        <v>5</v>
      </c>
      <c r="N163" s="1251">
        <f t="shared" si="15"/>
        <v>475</v>
      </c>
      <c r="O163" s="1245"/>
      <c r="P163" s="1251"/>
      <c r="V163" s="261"/>
      <c r="W163" s="261"/>
      <c r="X163" s="262"/>
      <c r="Y163" s="261"/>
      <c r="Z163" s="261"/>
      <c r="AA163" s="261"/>
      <c r="AB163" s="261"/>
      <c r="AC163" s="261"/>
      <c r="AD163" s="261"/>
      <c r="AE163" s="261"/>
      <c r="AF163" s="261"/>
      <c r="AG163" s="261"/>
      <c r="AH163" s="261"/>
      <c r="AI163" s="261"/>
    </row>
    <row r="164" spans="1:35" ht="9.75" customHeight="1">
      <c r="A164" s="1245">
        <v>82</v>
      </c>
      <c r="B164" s="352" t="s">
        <v>2454</v>
      </c>
      <c r="C164" s="1253">
        <v>95</v>
      </c>
      <c r="D164" s="1253">
        <v>95</v>
      </c>
      <c r="E164" s="1248">
        <v>15</v>
      </c>
      <c r="F164" s="1249" t="s">
        <v>2450</v>
      </c>
      <c r="G164" s="1249"/>
      <c r="H164" s="1250">
        <f t="shared" si="12"/>
        <v>1425</v>
      </c>
      <c r="I164" s="1245">
        <v>5</v>
      </c>
      <c r="J164" s="1251">
        <f t="shared" si="13"/>
        <v>475</v>
      </c>
      <c r="K164" s="1245">
        <v>5</v>
      </c>
      <c r="L164" s="1251">
        <f t="shared" si="14"/>
        <v>475</v>
      </c>
      <c r="M164" s="1245">
        <v>5</v>
      </c>
      <c r="N164" s="1251">
        <f t="shared" si="15"/>
        <v>475</v>
      </c>
      <c r="O164" s="1245"/>
      <c r="P164" s="1251"/>
      <c r="V164" s="261"/>
      <c r="W164" s="261"/>
      <c r="X164" s="262"/>
      <c r="Y164" s="261"/>
      <c r="Z164" s="261"/>
      <c r="AA164" s="261"/>
      <c r="AB164" s="261"/>
      <c r="AC164" s="261"/>
      <c r="AD164" s="261"/>
      <c r="AE164" s="261"/>
      <c r="AF164" s="261"/>
      <c r="AG164" s="261"/>
      <c r="AH164" s="261"/>
      <c r="AI164" s="261"/>
    </row>
    <row r="165" spans="1:35" ht="9.75" customHeight="1">
      <c r="A165" s="1245">
        <v>83</v>
      </c>
      <c r="B165" s="352" t="s">
        <v>2455</v>
      </c>
      <c r="C165" s="1253">
        <v>95</v>
      </c>
      <c r="D165" s="1253">
        <v>95</v>
      </c>
      <c r="E165" s="1248">
        <v>15</v>
      </c>
      <c r="F165" s="1249" t="s">
        <v>2450</v>
      </c>
      <c r="G165" s="1249"/>
      <c r="H165" s="1250">
        <f t="shared" si="12"/>
        <v>1425</v>
      </c>
      <c r="I165" s="1245">
        <v>5</v>
      </c>
      <c r="J165" s="1251">
        <f t="shared" si="13"/>
        <v>475</v>
      </c>
      <c r="K165" s="1245">
        <v>5</v>
      </c>
      <c r="L165" s="1251">
        <f t="shared" si="14"/>
        <v>475</v>
      </c>
      <c r="M165" s="1245">
        <v>5</v>
      </c>
      <c r="N165" s="1251">
        <f t="shared" si="15"/>
        <v>475</v>
      </c>
      <c r="O165" s="1245"/>
      <c r="P165" s="1251"/>
      <c r="V165" s="267"/>
      <c r="W165" s="267"/>
      <c r="X165" s="1189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</row>
    <row r="166" spans="1:35" ht="11.25" customHeight="1">
      <c r="A166" s="1245">
        <v>84</v>
      </c>
      <c r="B166" s="352" t="s">
        <v>2456</v>
      </c>
      <c r="C166" s="1247">
        <v>95</v>
      </c>
      <c r="D166" s="1247">
        <v>95</v>
      </c>
      <c r="E166" s="1248">
        <v>15</v>
      </c>
      <c r="F166" s="1249" t="s">
        <v>2450</v>
      </c>
      <c r="G166" s="1249"/>
      <c r="H166" s="1250">
        <f t="shared" si="12"/>
        <v>1425</v>
      </c>
      <c r="I166" s="1245">
        <v>5</v>
      </c>
      <c r="J166" s="1251">
        <f t="shared" si="13"/>
        <v>475</v>
      </c>
      <c r="K166" s="1245">
        <v>5</v>
      </c>
      <c r="L166" s="1251">
        <f t="shared" si="14"/>
        <v>475</v>
      </c>
      <c r="M166" s="1245">
        <v>5</v>
      </c>
      <c r="N166" s="1251">
        <f t="shared" si="15"/>
        <v>475</v>
      </c>
      <c r="O166" s="1245"/>
      <c r="P166" s="1251"/>
      <c r="Q166" s="1325"/>
      <c r="V166" s="1398"/>
      <c r="W166" s="1398"/>
      <c r="X166" s="1398"/>
      <c r="Y166" s="1398"/>
      <c r="Z166" s="1398"/>
      <c r="AA166" s="1398"/>
      <c r="AB166" s="1398"/>
      <c r="AC166" s="1398"/>
      <c r="AD166" s="1398"/>
      <c r="AE166" s="1398"/>
      <c r="AF166" s="1398"/>
      <c r="AG166" s="1398"/>
      <c r="AH166" s="1398"/>
      <c r="AI166" s="1398"/>
    </row>
    <row r="167" spans="1:35" ht="11.25" customHeight="1">
      <c r="A167" s="1245">
        <v>85</v>
      </c>
      <c r="B167" s="352" t="s">
        <v>2457</v>
      </c>
      <c r="C167" s="1252">
        <v>95</v>
      </c>
      <c r="D167" s="1252">
        <v>95</v>
      </c>
      <c r="E167" s="1248">
        <v>15</v>
      </c>
      <c r="F167" s="1249" t="s">
        <v>2450</v>
      </c>
      <c r="G167" s="1249"/>
      <c r="H167" s="1250">
        <f t="shared" si="12"/>
        <v>1425</v>
      </c>
      <c r="I167" s="1245">
        <v>5</v>
      </c>
      <c r="J167" s="1251">
        <f t="shared" si="13"/>
        <v>475</v>
      </c>
      <c r="K167" s="1245">
        <v>5</v>
      </c>
      <c r="L167" s="1251">
        <f t="shared" si="14"/>
        <v>475</v>
      </c>
      <c r="M167" s="1245">
        <v>5</v>
      </c>
      <c r="N167" s="1251">
        <f t="shared" si="15"/>
        <v>475</v>
      </c>
      <c r="O167" s="1245"/>
      <c r="P167" s="1251"/>
      <c r="Q167" s="1325"/>
      <c r="V167" s="1398"/>
      <c r="W167" s="1398"/>
      <c r="X167" s="1398"/>
      <c r="Y167" s="1398"/>
      <c r="Z167" s="1398"/>
      <c r="AA167" s="1398"/>
      <c r="AB167" s="1398"/>
      <c r="AC167" s="1398"/>
      <c r="AD167" s="1398"/>
      <c r="AE167" s="1398"/>
      <c r="AF167" s="1398"/>
      <c r="AG167" s="1398"/>
      <c r="AH167" s="1398"/>
      <c r="AI167" s="1398"/>
    </row>
    <row r="168" spans="1:35" ht="11.25" customHeight="1">
      <c r="A168" s="1245">
        <v>86</v>
      </c>
      <c r="B168" s="352" t="s">
        <v>2458</v>
      </c>
      <c r="C168" s="1252">
        <v>95</v>
      </c>
      <c r="D168" s="1252">
        <v>95</v>
      </c>
      <c r="E168" s="1248">
        <v>15</v>
      </c>
      <c r="F168" s="1249" t="s">
        <v>2450</v>
      </c>
      <c r="G168" s="1249"/>
      <c r="H168" s="1250">
        <f t="shared" si="12"/>
        <v>1425</v>
      </c>
      <c r="I168" s="1245">
        <v>5</v>
      </c>
      <c r="J168" s="1251">
        <f t="shared" si="13"/>
        <v>475</v>
      </c>
      <c r="K168" s="1245">
        <v>5</v>
      </c>
      <c r="L168" s="1251">
        <f t="shared" si="14"/>
        <v>475</v>
      </c>
      <c r="M168" s="1245">
        <v>5</v>
      </c>
      <c r="N168" s="1251">
        <f t="shared" si="15"/>
        <v>475</v>
      </c>
      <c r="O168" s="1245"/>
      <c r="P168" s="1251"/>
      <c r="V168" s="267"/>
      <c r="W168" s="267"/>
      <c r="X168" s="405"/>
      <c r="Y168" s="406"/>
      <c r="Z168" s="407"/>
      <c r="AA168" s="267"/>
      <c r="AB168" s="267"/>
      <c r="AC168" s="267"/>
      <c r="AD168" s="267"/>
      <c r="AE168" s="267"/>
      <c r="AF168" s="267"/>
      <c r="AG168" s="267"/>
      <c r="AH168" s="267"/>
      <c r="AI168" s="267"/>
    </row>
    <row r="169" spans="1:35" ht="11.25" customHeight="1">
      <c r="A169" s="1245">
        <v>87</v>
      </c>
      <c r="B169" s="352" t="s">
        <v>2459</v>
      </c>
      <c r="C169" s="1253">
        <v>35</v>
      </c>
      <c r="D169" s="1253">
        <v>55</v>
      </c>
      <c r="E169" s="1248">
        <v>30</v>
      </c>
      <c r="F169" s="1249" t="s">
        <v>2450</v>
      </c>
      <c r="G169" s="1249"/>
      <c r="H169" s="1250">
        <f t="shared" si="12"/>
        <v>1650</v>
      </c>
      <c r="I169" s="1245">
        <v>10</v>
      </c>
      <c r="J169" s="1251">
        <f t="shared" si="13"/>
        <v>550</v>
      </c>
      <c r="K169" s="1245">
        <v>10</v>
      </c>
      <c r="L169" s="1251">
        <f t="shared" si="14"/>
        <v>550</v>
      </c>
      <c r="M169" s="1245">
        <v>10</v>
      </c>
      <c r="N169" s="1251">
        <f t="shared" si="15"/>
        <v>550</v>
      </c>
      <c r="O169" s="1245"/>
      <c r="P169" s="1251"/>
      <c r="V169" s="391"/>
      <c r="W169" s="391"/>
      <c r="X169" s="405"/>
      <c r="Y169" s="406"/>
      <c r="Z169" s="407"/>
      <c r="AA169" s="267"/>
      <c r="AB169" s="267"/>
      <c r="AC169" s="267"/>
      <c r="AD169" s="267"/>
      <c r="AE169" s="267"/>
      <c r="AF169" s="267"/>
      <c r="AG169" s="267"/>
      <c r="AH169" s="267"/>
      <c r="AI169" s="267"/>
    </row>
    <row r="170" spans="1:35" ht="11.25" customHeight="1">
      <c r="A170" s="1245">
        <v>88</v>
      </c>
      <c r="B170" s="352" t="s">
        <v>2460</v>
      </c>
      <c r="C170" s="1253">
        <v>600</v>
      </c>
      <c r="D170" s="1253">
        <v>550</v>
      </c>
      <c r="E170" s="1248">
        <v>3</v>
      </c>
      <c r="F170" s="1249" t="s">
        <v>171</v>
      </c>
      <c r="G170" s="1249"/>
      <c r="H170" s="1250">
        <f t="shared" si="12"/>
        <v>1650</v>
      </c>
      <c r="I170" s="1245">
        <v>1</v>
      </c>
      <c r="J170" s="1251">
        <f t="shared" si="13"/>
        <v>550</v>
      </c>
      <c r="K170" s="1245">
        <v>1</v>
      </c>
      <c r="L170" s="1251">
        <f t="shared" si="14"/>
        <v>550</v>
      </c>
      <c r="M170" s="1245">
        <v>1</v>
      </c>
      <c r="N170" s="1251">
        <f t="shared" si="15"/>
        <v>550</v>
      </c>
      <c r="O170" s="1245"/>
      <c r="P170" s="1251"/>
      <c r="Q170" s="1325"/>
      <c r="V170" s="267"/>
      <c r="W170" s="267"/>
      <c r="X170" s="405"/>
      <c r="Y170" s="406"/>
      <c r="Z170" s="407"/>
      <c r="AA170" s="267"/>
      <c r="AB170" s="267"/>
      <c r="AC170" s="267"/>
      <c r="AD170" s="267"/>
      <c r="AE170" s="267"/>
      <c r="AF170" s="301"/>
      <c r="AG170" s="301"/>
      <c r="AH170" s="301"/>
      <c r="AI170" s="301"/>
    </row>
    <row r="171" spans="1:35" ht="11.25" customHeight="1">
      <c r="A171" s="1245">
        <v>89</v>
      </c>
      <c r="B171" s="352" t="s">
        <v>2461</v>
      </c>
      <c r="C171" s="1252">
        <v>50</v>
      </c>
      <c r="D171" s="1252">
        <v>47.5</v>
      </c>
      <c r="E171" s="1248">
        <v>240</v>
      </c>
      <c r="F171" s="1249" t="s">
        <v>2462</v>
      </c>
      <c r="G171" s="1249"/>
      <c r="H171" s="1250">
        <f t="shared" si="12"/>
        <v>11400</v>
      </c>
      <c r="I171" s="1245">
        <v>80</v>
      </c>
      <c r="J171" s="1251">
        <f t="shared" si="13"/>
        <v>3800</v>
      </c>
      <c r="K171" s="1245">
        <v>80</v>
      </c>
      <c r="L171" s="1251">
        <f t="shared" si="14"/>
        <v>3800</v>
      </c>
      <c r="M171" s="1245">
        <v>80</v>
      </c>
      <c r="N171" s="1251">
        <f t="shared" si="15"/>
        <v>3800</v>
      </c>
      <c r="O171" s="1245"/>
      <c r="P171" s="1251"/>
      <c r="V171" s="391"/>
      <c r="W171" s="391"/>
      <c r="X171" s="405"/>
      <c r="Y171" s="406"/>
      <c r="Z171" s="407"/>
      <c r="AA171" s="267"/>
      <c r="AB171" s="267"/>
      <c r="AC171" s="267"/>
      <c r="AD171" s="267"/>
      <c r="AE171" s="267"/>
      <c r="AF171" s="267"/>
      <c r="AG171" s="267"/>
      <c r="AH171" s="267"/>
      <c r="AI171" s="267"/>
    </row>
    <row r="172" spans="1:35" ht="11.25" customHeight="1">
      <c r="A172" s="1245">
        <v>90</v>
      </c>
      <c r="B172" s="352" t="s">
        <v>2463</v>
      </c>
      <c r="C172" s="1252">
        <v>175</v>
      </c>
      <c r="D172" s="1252">
        <v>145</v>
      </c>
      <c r="E172" s="1248">
        <v>12</v>
      </c>
      <c r="F172" s="1249" t="s">
        <v>2464</v>
      </c>
      <c r="G172" s="1249"/>
      <c r="H172" s="1250">
        <f t="shared" si="12"/>
        <v>1740</v>
      </c>
      <c r="I172" s="1245">
        <v>4</v>
      </c>
      <c r="J172" s="1251">
        <f t="shared" si="13"/>
        <v>580</v>
      </c>
      <c r="K172" s="1245">
        <v>4</v>
      </c>
      <c r="L172" s="1251">
        <f t="shared" si="14"/>
        <v>580</v>
      </c>
      <c r="M172" s="1245">
        <v>4</v>
      </c>
      <c r="N172" s="1251">
        <f t="shared" si="15"/>
        <v>580</v>
      </c>
      <c r="O172" s="1245"/>
      <c r="P172" s="1251"/>
      <c r="V172" s="1195"/>
      <c r="W172" s="267"/>
      <c r="X172" s="405"/>
      <c r="Y172" s="406"/>
      <c r="Z172" s="407"/>
      <c r="AA172" s="267"/>
      <c r="AB172" s="1398"/>
      <c r="AC172" s="1398"/>
      <c r="AD172" s="1398"/>
      <c r="AE172" s="1398"/>
      <c r="AF172" s="1398"/>
      <c r="AG172" s="1398"/>
      <c r="AH172" s="1398"/>
      <c r="AI172" s="1398"/>
    </row>
    <row r="173" spans="1:35" ht="11.25" customHeight="1">
      <c r="A173" s="1245">
        <v>91</v>
      </c>
      <c r="B173" s="352" t="s">
        <v>2465</v>
      </c>
      <c r="C173" s="1252">
        <v>365</v>
      </c>
      <c r="D173" s="1252">
        <v>245</v>
      </c>
      <c r="E173" s="1248">
        <v>60</v>
      </c>
      <c r="F173" s="1249" t="s">
        <v>30</v>
      </c>
      <c r="G173" s="1249"/>
      <c r="H173" s="1250">
        <f t="shared" si="12"/>
        <v>14700</v>
      </c>
      <c r="I173" s="1245">
        <v>20</v>
      </c>
      <c r="J173" s="1251">
        <f t="shared" si="13"/>
        <v>4900</v>
      </c>
      <c r="K173" s="1245">
        <v>20</v>
      </c>
      <c r="L173" s="1251">
        <f t="shared" si="14"/>
        <v>4900</v>
      </c>
      <c r="M173" s="1245">
        <v>20</v>
      </c>
      <c r="N173" s="1251">
        <f t="shared" si="15"/>
        <v>4900</v>
      </c>
      <c r="O173" s="1245"/>
      <c r="P173" s="1251"/>
      <c r="V173" s="1197"/>
      <c r="W173" s="908"/>
      <c r="X173" s="1198"/>
      <c r="Y173" s="1398"/>
      <c r="Z173" s="1398"/>
      <c r="AA173" s="908"/>
      <c r="AB173" s="1398"/>
      <c r="AC173" s="1398"/>
      <c r="AD173" s="1398"/>
      <c r="AE173" s="1398"/>
      <c r="AF173" s="1398"/>
      <c r="AG173" s="1398"/>
      <c r="AH173" s="1398"/>
      <c r="AI173" s="1398"/>
    </row>
    <row r="174" spans="1:35" ht="11.25" customHeight="1">
      <c r="A174" s="1245">
        <v>92</v>
      </c>
      <c r="B174" s="352" t="s">
        <v>2466</v>
      </c>
      <c r="C174" s="1252">
        <v>1400</v>
      </c>
      <c r="D174" s="1252">
        <v>1345</v>
      </c>
      <c r="E174" s="1248">
        <v>30</v>
      </c>
      <c r="F174" s="1249" t="s">
        <v>30</v>
      </c>
      <c r="G174" s="1249"/>
      <c r="H174" s="1250">
        <f t="shared" si="12"/>
        <v>40350</v>
      </c>
      <c r="I174" s="1245">
        <v>10</v>
      </c>
      <c r="J174" s="1251">
        <f t="shared" si="13"/>
        <v>13450</v>
      </c>
      <c r="K174" s="1245">
        <v>10</v>
      </c>
      <c r="L174" s="1251">
        <f t="shared" si="14"/>
        <v>13450</v>
      </c>
      <c r="M174" s="1245">
        <v>10</v>
      </c>
      <c r="N174" s="1251">
        <f t="shared" si="15"/>
        <v>13450</v>
      </c>
      <c r="O174" s="1245"/>
      <c r="P174" s="1251"/>
      <c r="V174" s="267"/>
      <c r="W174" s="267"/>
      <c r="X174" s="405"/>
      <c r="Y174" s="406"/>
      <c r="Z174" s="407"/>
      <c r="AA174" s="267"/>
      <c r="AB174" s="1197"/>
      <c r="AC174" s="908"/>
      <c r="AD174" s="908"/>
      <c r="AE174" s="908"/>
      <c r="AF174" s="1197"/>
      <c r="AG174" s="1195"/>
      <c r="AH174" s="1197"/>
      <c r="AI174" s="1197"/>
    </row>
    <row r="175" spans="1:35" ht="11.25" customHeight="1">
      <c r="A175" s="1245">
        <v>93</v>
      </c>
      <c r="B175" s="352" t="s">
        <v>2467</v>
      </c>
      <c r="C175" s="1252">
        <v>1525</v>
      </c>
      <c r="D175" s="1252">
        <v>1650</v>
      </c>
      <c r="E175" s="1248">
        <v>15</v>
      </c>
      <c r="F175" s="1249" t="s">
        <v>30</v>
      </c>
      <c r="G175" s="1249"/>
      <c r="H175" s="1250">
        <f t="shared" si="12"/>
        <v>24750</v>
      </c>
      <c r="I175" s="1245">
        <v>5</v>
      </c>
      <c r="J175" s="1251">
        <f t="shared" si="13"/>
        <v>8250</v>
      </c>
      <c r="K175" s="1245">
        <v>5</v>
      </c>
      <c r="L175" s="1251">
        <f t="shared" si="14"/>
        <v>8250</v>
      </c>
      <c r="M175" s="1245">
        <v>5</v>
      </c>
      <c r="N175" s="1251">
        <f t="shared" si="15"/>
        <v>8250</v>
      </c>
      <c r="O175" s="1245"/>
      <c r="P175" s="1251"/>
      <c r="V175" s="267"/>
      <c r="W175" s="267"/>
      <c r="X175" s="405"/>
      <c r="Y175" s="406"/>
      <c r="Z175" s="407"/>
      <c r="AA175" s="267"/>
      <c r="AB175" s="1197"/>
      <c r="AC175" s="908"/>
      <c r="AD175" s="908"/>
      <c r="AE175" s="908"/>
      <c r="AF175" s="1197"/>
      <c r="AG175" s="1195"/>
      <c r="AH175" s="1197"/>
      <c r="AI175" s="1197"/>
    </row>
    <row r="176" spans="1:35" ht="12.75" customHeight="1">
      <c r="A176" s="1245">
        <v>94</v>
      </c>
      <c r="B176" s="352" t="s">
        <v>2468</v>
      </c>
      <c r="C176" s="1252">
        <v>30</v>
      </c>
      <c r="D176" s="1252">
        <v>70</v>
      </c>
      <c r="E176" s="1248">
        <v>90</v>
      </c>
      <c r="F176" s="1249" t="s">
        <v>2469</v>
      </c>
      <c r="G176" s="1249"/>
      <c r="H176" s="1250">
        <f t="shared" si="12"/>
        <v>6300</v>
      </c>
      <c r="I176" s="1245">
        <v>30</v>
      </c>
      <c r="J176" s="1251">
        <f t="shared" si="13"/>
        <v>2100</v>
      </c>
      <c r="K176" s="1245">
        <v>30</v>
      </c>
      <c r="L176" s="1251">
        <f t="shared" si="14"/>
        <v>2100</v>
      </c>
      <c r="M176" s="1245">
        <v>30</v>
      </c>
      <c r="N176" s="1251">
        <f t="shared" si="15"/>
        <v>2100</v>
      </c>
      <c r="O176" s="1245"/>
      <c r="P176" s="1251"/>
      <c r="V176" s="908"/>
      <c r="W176" s="267"/>
      <c r="X176" s="1201"/>
      <c r="Y176" s="1202"/>
      <c r="Z176" s="407"/>
      <c r="AA176" s="1203"/>
      <c r="AB176" s="908"/>
      <c r="AC176" s="1204"/>
      <c r="AD176" s="908"/>
      <c r="AE176" s="1204"/>
      <c r="AF176" s="908"/>
      <c r="AG176" s="1204"/>
      <c r="AH176" s="908"/>
      <c r="AI176" s="1204"/>
    </row>
    <row r="177" spans="1:35" ht="11.25" customHeight="1">
      <c r="A177" s="1245">
        <v>95</v>
      </c>
      <c r="B177" s="1275" t="s">
        <v>2470</v>
      </c>
      <c r="C177" s="1290"/>
      <c r="D177" s="1290">
        <v>265</v>
      </c>
      <c r="E177" s="1277">
        <v>90</v>
      </c>
      <c r="F177" s="1278"/>
      <c r="G177" s="1278"/>
      <c r="H177" s="1250">
        <f t="shared" si="12"/>
        <v>23850</v>
      </c>
      <c r="I177" s="1274">
        <v>30</v>
      </c>
      <c r="J177" s="1251">
        <f t="shared" si="13"/>
        <v>7950</v>
      </c>
      <c r="K177" s="1274">
        <v>30</v>
      </c>
      <c r="L177" s="1251">
        <f t="shared" si="14"/>
        <v>7950</v>
      </c>
      <c r="M177" s="1274">
        <v>30</v>
      </c>
      <c r="N177" s="1251">
        <f t="shared" si="15"/>
        <v>7950</v>
      </c>
      <c r="O177" s="1245"/>
      <c r="P177" s="1251"/>
      <c r="V177" s="908"/>
      <c r="W177" s="267"/>
      <c r="X177" s="1205"/>
      <c r="Y177" s="1202"/>
      <c r="Z177" s="407"/>
      <c r="AA177" s="1203"/>
      <c r="AB177" s="908"/>
      <c r="AC177" s="1204"/>
      <c r="AD177" s="908"/>
      <c r="AE177" s="1204"/>
      <c r="AF177" s="908"/>
      <c r="AG177" s="1204"/>
      <c r="AH177" s="908"/>
      <c r="AI177" s="1204"/>
    </row>
    <row r="178" spans="1:35" ht="12" customHeight="1">
      <c r="A178" s="1245"/>
      <c r="B178" s="1275"/>
      <c r="C178" s="1290"/>
      <c r="D178" s="1290"/>
      <c r="E178" s="1277"/>
      <c r="F178" s="1278"/>
      <c r="G178" s="1278"/>
      <c r="H178" s="1250">
        <f t="shared" si="12"/>
        <v>0</v>
      </c>
      <c r="I178" s="1274"/>
      <c r="J178" s="1291"/>
      <c r="K178" s="1274"/>
      <c r="L178" s="1291"/>
      <c r="M178" s="1274"/>
      <c r="N178" s="1291"/>
      <c r="O178" s="1245"/>
      <c r="P178" s="1251"/>
      <c r="V178" s="908"/>
      <c r="W178" s="267"/>
      <c r="X178" s="1209"/>
      <c r="Y178" s="1202"/>
      <c r="Z178" s="407"/>
      <c r="AA178" s="1203"/>
      <c r="AB178" s="908"/>
      <c r="AC178" s="1204"/>
      <c r="AD178" s="908"/>
      <c r="AE178" s="1204"/>
      <c r="AF178" s="908"/>
      <c r="AG178" s="1204"/>
      <c r="AH178" s="908"/>
      <c r="AI178" s="1204"/>
    </row>
    <row r="179" spans="1:35" ht="11.25" customHeight="1">
      <c r="A179" s="1245" t="s">
        <v>900</v>
      </c>
      <c r="B179" s="352"/>
      <c r="C179" s="1257"/>
      <c r="D179" s="1257"/>
      <c r="E179" s="1248"/>
      <c r="F179" s="1249"/>
      <c r="G179" s="1249"/>
      <c r="H179" s="1292">
        <f>SUM(H148:H177)</f>
        <v>334365</v>
      </c>
      <c r="I179" s="1245"/>
      <c r="J179" s="1292">
        <f>SUM(J148:J177)</f>
        <v>114455</v>
      </c>
      <c r="K179" s="1245"/>
      <c r="L179" s="1293">
        <f>SUM(L148:L177)</f>
        <v>105455</v>
      </c>
      <c r="M179" s="1245"/>
      <c r="N179" s="1293">
        <f>SUM(N148:N177)</f>
        <v>114455</v>
      </c>
      <c r="O179" s="1245"/>
      <c r="P179" s="1250">
        <v>668730</v>
      </c>
      <c r="V179" s="908"/>
      <c r="W179" s="267"/>
      <c r="X179" s="1209"/>
      <c r="Y179" s="1202"/>
      <c r="Z179" s="407"/>
      <c r="AA179" s="1203"/>
      <c r="AB179" s="908"/>
      <c r="AC179" s="1204"/>
      <c r="AD179" s="908"/>
      <c r="AE179" s="1204"/>
      <c r="AF179" s="908"/>
      <c r="AG179" s="1204"/>
      <c r="AH179" s="908"/>
      <c r="AI179" s="1204"/>
    </row>
    <row r="180" spans="1:35" ht="9.75" customHeight="1">
      <c r="A180" s="96"/>
      <c r="B180" s="270" t="s">
        <v>2580</v>
      </c>
      <c r="C180" s="271"/>
      <c r="D180" s="271"/>
      <c r="E180" s="272"/>
      <c r="F180" s="273"/>
      <c r="G180" s="407"/>
      <c r="H180" s="267"/>
      <c r="I180" s="267"/>
      <c r="J180" s="270"/>
      <c r="K180" s="270"/>
      <c r="L180" s="270"/>
      <c r="M180" s="270"/>
      <c r="N180" s="270"/>
      <c r="O180" s="270"/>
      <c r="P180" s="1282"/>
      <c r="V180" s="908"/>
      <c r="W180" s="267"/>
      <c r="X180" s="1205"/>
      <c r="Y180" s="1202"/>
      <c r="Z180" s="407"/>
      <c r="AA180" s="1203"/>
      <c r="AB180" s="908"/>
      <c r="AC180" s="1204"/>
      <c r="AD180" s="908"/>
      <c r="AE180" s="1204"/>
      <c r="AF180" s="908"/>
      <c r="AG180" s="1204"/>
      <c r="AH180" s="908"/>
      <c r="AI180" s="1204"/>
    </row>
    <row r="181" spans="1:35" ht="8.25" hidden="1" customHeight="1">
      <c r="A181" s="269"/>
      <c r="B181" s="267"/>
      <c r="C181" s="405"/>
      <c r="D181" s="405"/>
      <c r="E181" s="406"/>
      <c r="F181" s="407"/>
      <c r="G181" s="407"/>
      <c r="H181" s="267"/>
      <c r="I181" s="267"/>
      <c r="J181" s="267"/>
      <c r="K181" s="267"/>
      <c r="L181" s="267"/>
      <c r="M181" s="267"/>
      <c r="N181" s="267"/>
      <c r="O181" s="267"/>
      <c r="P181" s="1194"/>
      <c r="V181" s="908"/>
      <c r="W181" s="267"/>
      <c r="X181" s="1205"/>
      <c r="Y181" s="1202"/>
      <c r="Z181" s="407"/>
      <c r="AA181" s="1203"/>
      <c r="AB181" s="908"/>
      <c r="AC181" s="1204"/>
      <c r="AD181" s="908"/>
      <c r="AE181" s="1204"/>
      <c r="AF181" s="908"/>
      <c r="AG181" s="1204"/>
      <c r="AH181" s="908"/>
      <c r="AI181" s="1204"/>
    </row>
    <row r="182" spans="1:35" ht="12" hidden="1" customHeight="1">
      <c r="A182" s="302"/>
      <c r="B182" s="267"/>
      <c r="C182" s="405"/>
      <c r="D182" s="405"/>
      <c r="E182" s="406"/>
      <c r="F182" s="407"/>
      <c r="G182" s="407"/>
      <c r="H182" s="267"/>
      <c r="I182" s="267"/>
      <c r="J182" s="267"/>
      <c r="K182" s="267"/>
      <c r="L182" s="1387"/>
      <c r="M182" s="1387"/>
      <c r="N182" s="1387"/>
      <c r="O182" s="267"/>
      <c r="P182" s="1283"/>
      <c r="V182" s="908"/>
      <c r="W182" s="267"/>
      <c r="X182" s="1205"/>
      <c r="Y182" s="1202"/>
      <c r="Z182" s="407"/>
      <c r="AA182" s="1203"/>
      <c r="AB182" s="908"/>
      <c r="AC182" s="1204"/>
      <c r="AD182" s="908"/>
      <c r="AE182" s="1204"/>
      <c r="AF182" s="908"/>
      <c r="AG182" s="1204"/>
      <c r="AH182" s="908"/>
      <c r="AI182" s="1204"/>
    </row>
    <row r="183" spans="1:35" hidden="1">
      <c r="A183" s="302"/>
      <c r="B183" s="267"/>
      <c r="C183" s="405"/>
      <c r="D183" s="405"/>
      <c r="E183" s="406"/>
      <c r="F183" s="407"/>
      <c r="G183" s="407"/>
      <c r="H183" s="267"/>
      <c r="I183" s="267"/>
      <c r="J183" s="267"/>
      <c r="K183" s="267"/>
      <c r="L183" s="1638"/>
      <c r="M183" s="1638"/>
      <c r="N183" s="1638"/>
      <c r="O183" s="267"/>
      <c r="P183" s="1294"/>
      <c r="V183" s="908"/>
      <c r="W183" s="267"/>
      <c r="X183" s="1205"/>
      <c r="Y183" s="1202"/>
      <c r="Z183" s="407"/>
      <c r="AA183" s="1203"/>
      <c r="AB183" s="908"/>
      <c r="AC183" s="1204"/>
      <c r="AD183" s="908"/>
      <c r="AE183" s="1204"/>
      <c r="AF183" s="908"/>
      <c r="AG183" s="1204"/>
      <c r="AH183" s="908"/>
      <c r="AI183" s="1204"/>
    </row>
    <row r="184" spans="1:35" ht="17.25" hidden="1" customHeight="1">
      <c r="A184" s="302"/>
      <c r="B184" s="267"/>
      <c r="C184" s="405"/>
      <c r="D184" s="405"/>
      <c r="E184" s="406"/>
      <c r="F184" s="407"/>
      <c r="G184" s="407"/>
      <c r="H184" s="267"/>
      <c r="I184" s="267"/>
      <c r="J184" s="267"/>
      <c r="K184" s="267"/>
      <c r="L184" s="1295"/>
      <c r="M184" s="1295"/>
      <c r="N184" s="1295"/>
      <c r="O184" s="267"/>
      <c r="P184" s="1294"/>
      <c r="V184" s="908"/>
      <c r="W184" s="267"/>
      <c r="X184" s="1205"/>
      <c r="Y184" s="1202"/>
      <c r="Z184" s="407"/>
      <c r="AA184" s="1203"/>
      <c r="AB184" s="908"/>
      <c r="AC184" s="1204"/>
      <c r="AD184" s="908"/>
      <c r="AE184" s="1204"/>
      <c r="AF184" s="908"/>
      <c r="AG184" s="1204"/>
      <c r="AH184" s="908"/>
      <c r="AI184" s="1204"/>
    </row>
    <row r="185" spans="1:35" ht="9" hidden="1" customHeight="1">
      <c r="A185" s="302"/>
      <c r="B185" s="285"/>
      <c r="C185" s="280"/>
      <c r="D185" s="280"/>
      <c r="E185" s="281"/>
      <c r="F185" s="282"/>
      <c r="G185" s="282"/>
      <c r="H185" s="285"/>
      <c r="I185" s="285"/>
      <c r="J185" s="285"/>
      <c r="K185" s="285"/>
      <c r="L185" s="285"/>
      <c r="M185" s="285"/>
      <c r="N185" s="285"/>
      <c r="O185" s="285"/>
      <c r="P185" s="284"/>
      <c r="V185" s="908"/>
      <c r="W185" s="267"/>
      <c r="X185" s="1205"/>
      <c r="Y185" s="1202"/>
      <c r="Z185" s="407"/>
      <c r="AA185" s="1203"/>
      <c r="AB185" s="908"/>
      <c r="AC185" s="1204"/>
      <c r="AD185" s="908"/>
      <c r="AE185" s="1204"/>
      <c r="AF185" s="908"/>
      <c r="AG185" s="1204"/>
      <c r="AH185" s="908"/>
      <c r="AI185" s="1204"/>
    </row>
    <row r="186" spans="1:35" ht="15.75" customHeight="1">
      <c r="A186" s="261" t="s">
        <v>106</v>
      </c>
      <c r="B186" s="1296"/>
      <c r="C186" s="1296"/>
      <c r="D186" s="1296"/>
      <c r="E186" s="1296"/>
      <c r="F186" s="1296"/>
      <c r="G186" s="1296"/>
      <c r="H186" s="1296"/>
      <c r="I186" s="1296"/>
      <c r="J186" s="1296"/>
      <c r="K186" s="1296"/>
      <c r="L186" s="1296"/>
      <c r="M186" s="1296"/>
      <c r="N186" s="1296"/>
      <c r="O186" s="1296"/>
      <c r="P186" s="1296"/>
      <c r="V186" s="908"/>
      <c r="W186" s="267"/>
      <c r="X186" s="1205"/>
      <c r="Y186" s="1202"/>
      <c r="Z186" s="407"/>
      <c r="AA186" s="1203"/>
      <c r="AB186" s="908"/>
      <c r="AC186" s="1204"/>
      <c r="AD186" s="908"/>
      <c r="AE186" s="1204"/>
      <c r="AF186" s="908"/>
      <c r="AG186" s="1204"/>
      <c r="AH186" s="908"/>
      <c r="AI186" s="1204"/>
    </row>
    <row r="187" spans="1:35" ht="12.75" customHeight="1">
      <c r="A187" s="1297" t="s">
        <v>2471</v>
      </c>
      <c r="B187" s="908"/>
      <c r="C187" s="908"/>
      <c r="D187" s="908"/>
      <c r="E187" s="908"/>
      <c r="F187" s="908"/>
      <c r="G187" s="908"/>
      <c r="H187" s="908"/>
      <c r="I187" s="908"/>
      <c r="J187" s="908"/>
      <c r="K187" s="908"/>
      <c r="L187" s="908"/>
      <c r="M187" s="908"/>
      <c r="N187" s="908"/>
      <c r="O187" s="908"/>
      <c r="P187" s="908"/>
      <c r="V187" s="908"/>
      <c r="W187" s="267"/>
      <c r="X187" s="1205"/>
      <c r="Y187" s="1202"/>
      <c r="Z187" s="407"/>
      <c r="AA187" s="1203"/>
      <c r="AB187" s="908"/>
      <c r="AC187" s="1204"/>
      <c r="AD187" s="908"/>
      <c r="AE187" s="1204"/>
      <c r="AF187" s="908"/>
      <c r="AG187" s="1204"/>
      <c r="AH187" s="908"/>
      <c r="AI187" s="1204"/>
    </row>
    <row r="188" spans="1:35">
      <c r="A188" s="391" t="s">
        <v>2472</v>
      </c>
      <c r="C188" s="264"/>
      <c r="D188" s="264"/>
      <c r="E188" s="1639" t="s">
        <v>2595</v>
      </c>
      <c r="F188" s="1639"/>
      <c r="G188" s="1639"/>
      <c r="H188" s="1639"/>
      <c r="I188" s="1639"/>
      <c r="J188" s="1639"/>
      <c r="V188" s="908"/>
      <c r="W188" s="267"/>
      <c r="X188" s="1205"/>
      <c r="Y188" s="1202"/>
      <c r="Z188" s="407"/>
      <c r="AA188" s="1203"/>
      <c r="AB188" s="908"/>
      <c r="AC188" s="1204"/>
      <c r="AD188" s="908"/>
      <c r="AE188" s="1204"/>
      <c r="AF188" s="908"/>
      <c r="AG188" s="1204"/>
      <c r="AH188" s="908"/>
      <c r="AI188" s="1204"/>
    </row>
    <row r="189" spans="1:35">
      <c r="B189" s="268"/>
      <c r="C189" s="264"/>
      <c r="D189" s="264"/>
      <c r="E189" s="265"/>
      <c r="F189" s="266"/>
      <c r="G189" s="266"/>
      <c r="V189" s="908"/>
      <c r="W189" s="267"/>
      <c r="X189" s="1205"/>
      <c r="Y189" s="1202"/>
      <c r="Z189" s="407"/>
      <c r="AA189" s="1203"/>
      <c r="AB189" s="908"/>
      <c r="AC189" s="1204"/>
      <c r="AD189" s="908"/>
      <c r="AE189" s="1204"/>
      <c r="AF189" s="908"/>
      <c r="AG189" s="1204"/>
      <c r="AH189" s="908"/>
      <c r="AI189" s="1204"/>
    </row>
    <row r="190" spans="1:35">
      <c r="A190" s="1213" t="s">
        <v>2408</v>
      </c>
      <c r="B190" s="1218"/>
      <c r="C190" s="1219"/>
      <c r="D190" s="1219"/>
      <c r="E190" s="1220"/>
      <c r="F190" s="1221"/>
      <c r="G190" s="1221"/>
      <c r="H190" s="1222" t="s">
        <v>110</v>
      </c>
      <c r="I190" s="1223"/>
      <c r="J190" s="1223"/>
      <c r="K190" s="1223"/>
      <c r="L190" s="1224"/>
      <c r="M190" s="1218" t="s">
        <v>2609</v>
      </c>
      <c r="N190" s="1218"/>
      <c r="O190" s="1218"/>
      <c r="P190" s="1225"/>
      <c r="V190" s="908"/>
      <c r="W190" s="267"/>
      <c r="X190" s="1205"/>
      <c r="Y190" s="1202"/>
      <c r="Z190" s="407"/>
      <c r="AA190" s="1203"/>
      <c r="AB190" s="908"/>
      <c r="AC190" s="1204"/>
      <c r="AD190" s="908"/>
      <c r="AE190" s="1204"/>
      <c r="AF190" s="908"/>
      <c r="AG190" s="1204"/>
      <c r="AH190" s="908"/>
      <c r="AI190" s="1204"/>
    </row>
    <row r="191" spans="1:35">
      <c r="A191" s="1237" t="s">
        <v>109</v>
      </c>
      <c r="B191" s="1213" t="s">
        <v>2300</v>
      </c>
      <c r="C191" s="1227"/>
      <c r="D191" s="1227"/>
      <c r="E191" s="1228"/>
      <c r="F191" s="1229"/>
      <c r="G191" s="1229"/>
      <c r="H191" s="1230" t="s">
        <v>113</v>
      </c>
      <c r="I191" s="1230" t="s">
        <v>8</v>
      </c>
      <c r="J191" s="1231"/>
      <c r="K191" s="1222" t="s">
        <v>114</v>
      </c>
      <c r="L191" s="1224"/>
      <c r="M191" s="1232" t="s">
        <v>205</v>
      </c>
      <c r="N191" s="1232"/>
      <c r="O191" s="1232"/>
      <c r="P191" s="1231"/>
      <c r="V191" s="908"/>
      <c r="W191" s="267"/>
      <c r="X191" s="1205"/>
      <c r="Y191" s="1202"/>
      <c r="Z191" s="407"/>
      <c r="AA191" s="1203"/>
      <c r="AB191" s="908"/>
      <c r="AC191" s="1204"/>
      <c r="AD191" s="908"/>
      <c r="AE191" s="1204"/>
      <c r="AF191" s="908"/>
      <c r="AG191" s="1204"/>
      <c r="AH191" s="908"/>
      <c r="AI191" s="1204"/>
    </row>
    <row r="192" spans="1:35">
      <c r="A192" s="1349" t="s">
        <v>540</v>
      </c>
      <c r="B192" s="1237"/>
      <c r="C192" s="1234"/>
      <c r="D192" s="1624" t="s">
        <v>12</v>
      </c>
      <c r="E192" s="1235"/>
      <c r="F192" s="1236"/>
      <c r="G192" s="1221"/>
      <c r="H192" s="1237"/>
      <c r="I192" s="1633" t="s">
        <v>116</v>
      </c>
      <c r="J192" s="1634"/>
      <c r="K192" s="1634"/>
      <c r="L192" s="1634"/>
      <c r="M192" s="1634"/>
      <c r="N192" s="1634"/>
      <c r="O192" s="1634"/>
      <c r="P192" s="1636"/>
      <c r="V192" s="908"/>
      <c r="W192" s="267"/>
      <c r="X192" s="1205"/>
      <c r="Y192" s="1202"/>
      <c r="Z192" s="407"/>
      <c r="AA192" s="1203"/>
      <c r="AB192" s="908"/>
      <c r="AC192" s="1204"/>
      <c r="AD192" s="908"/>
      <c r="AE192" s="1204"/>
      <c r="AF192" s="908"/>
      <c r="AG192" s="1204"/>
      <c r="AH192" s="908"/>
      <c r="AI192" s="1204"/>
    </row>
    <row r="193" spans="1:35" ht="10.5" customHeight="1">
      <c r="A193" s="1233"/>
      <c r="B193" s="1241" t="s">
        <v>11</v>
      </c>
      <c r="C193" s="1240" t="s">
        <v>117</v>
      </c>
      <c r="D193" s="1625"/>
      <c r="E193" s="1627" t="s">
        <v>13</v>
      </c>
      <c r="F193" s="1628"/>
      <c r="G193" s="1239"/>
      <c r="H193" s="1241" t="s">
        <v>14</v>
      </c>
      <c r="I193" s="1633" t="s">
        <v>118</v>
      </c>
      <c r="J193" s="1636"/>
      <c r="K193" s="1633" t="s">
        <v>119</v>
      </c>
      <c r="L193" s="1636"/>
      <c r="M193" s="1633" t="s">
        <v>120</v>
      </c>
      <c r="N193" s="1636"/>
      <c r="O193" s="1633" t="s">
        <v>121</v>
      </c>
      <c r="P193" s="1636"/>
      <c r="V193" s="908"/>
      <c r="W193" s="267"/>
      <c r="X193" s="1205"/>
      <c r="Y193" s="1202"/>
      <c r="Z193" s="407"/>
      <c r="AA193" s="1203"/>
      <c r="AB193" s="908"/>
      <c r="AC193" s="1204"/>
      <c r="AD193" s="908"/>
      <c r="AE193" s="1204"/>
      <c r="AF193" s="908"/>
      <c r="AG193" s="1204"/>
      <c r="AH193" s="908"/>
      <c r="AI193" s="1204"/>
    </row>
    <row r="194" spans="1:35" ht="10.5" customHeight="1">
      <c r="A194" s="1238" t="s">
        <v>10</v>
      </c>
      <c r="B194" s="1230"/>
      <c r="C194" s="1242"/>
      <c r="D194" s="1626"/>
      <c r="E194" s="1243"/>
      <c r="F194" s="1244"/>
      <c r="G194" s="1229"/>
      <c r="H194" s="1230"/>
      <c r="I194" s="1238" t="s">
        <v>22</v>
      </c>
      <c r="J194" s="1245" t="s">
        <v>21</v>
      </c>
      <c r="K194" s="1245" t="s">
        <v>22</v>
      </c>
      <c r="L194" s="1245" t="s">
        <v>122</v>
      </c>
      <c r="M194" s="1238" t="s">
        <v>22</v>
      </c>
      <c r="N194" s="1233" t="s">
        <v>122</v>
      </c>
      <c r="O194" s="1238" t="s">
        <v>22</v>
      </c>
      <c r="P194" s="1238" t="s">
        <v>21</v>
      </c>
      <c r="V194" s="908"/>
      <c r="W194" s="267"/>
      <c r="X194" s="1205"/>
      <c r="Y194" s="1202"/>
      <c r="Z194" s="407"/>
      <c r="AA194" s="1203"/>
      <c r="AB194" s="908"/>
      <c r="AC194" s="1204"/>
      <c r="AD194" s="908"/>
      <c r="AE194" s="1204"/>
      <c r="AF194" s="908"/>
      <c r="AG194" s="1204"/>
      <c r="AH194" s="908"/>
      <c r="AI194" s="1204"/>
    </row>
    <row r="195" spans="1:35" ht="10.5" customHeight="1">
      <c r="A195" s="1245">
        <v>96</v>
      </c>
      <c r="B195" s="352" t="s">
        <v>2473</v>
      </c>
      <c r="C195" s="1247"/>
      <c r="D195" s="1247">
        <v>12500</v>
      </c>
      <c r="E195" s="1248">
        <v>1</v>
      </c>
      <c r="F195" s="1249"/>
      <c r="G195" s="1249" t="s">
        <v>2593</v>
      </c>
      <c r="H195" s="1250">
        <f t="shared" ref="H195:H206" si="16">D195*E195</f>
        <v>12500</v>
      </c>
      <c r="I195" s="1245">
        <v>1</v>
      </c>
      <c r="J195" s="1251">
        <f t="shared" ref="J195:J206" si="17">D195*I195</f>
        <v>12500</v>
      </c>
      <c r="K195" s="1245"/>
      <c r="L195" s="1251"/>
      <c r="M195" s="1245"/>
      <c r="N195" s="1251"/>
      <c r="O195" s="1245"/>
      <c r="P195" s="1251"/>
      <c r="V195" s="908"/>
      <c r="W195" s="267"/>
      <c r="X195" s="1205"/>
      <c r="Y195" s="1202"/>
      <c r="Z195" s="407"/>
      <c r="AA195" s="1203"/>
      <c r="AB195" s="908"/>
      <c r="AC195" s="1204"/>
      <c r="AD195" s="908"/>
      <c r="AE195" s="1204"/>
      <c r="AF195" s="908"/>
      <c r="AG195" s="1204"/>
      <c r="AH195" s="908"/>
      <c r="AI195" s="1204"/>
    </row>
    <row r="196" spans="1:35" ht="10.5" customHeight="1">
      <c r="A196" s="1245">
        <v>97</v>
      </c>
      <c r="B196" s="352" t="s">
        <v>2474</v>
      </c>
      <c r="C196" s="1252"/>
      <c r="D196" s="1252">
        <v>145</v>
      </c>
      <c r="E196" s="1248">
        <v>30</v>
      </c>
      <c r="F196" s="1249"/>
      <c r="G196" s="1249" t="s">
        <v>2438</v>
      </c>
      <c r="H196" s="1250">
        <f t="shared" si="16"/>
        <v>4350</v>
      </c>
      <c r="I196" s="1245">
        <v>10</v>
      </c>
      <c r="J196" s="1251">
        <f t="shared" si="17"/>
        <v>1450</v>
      </c>
      <c r="K196" s="1245">
        <v>10</v>
      </c>
      <c r="L196" s="1251">
        <f t="shared" ref="L196:L206" si="18">D196*K196</f>
        <v>1450</v>
      </c>
      <c r="M196" s="1245">
        <v>10</v>
      </c>
      <c r="N196" s="1251">
        <f t="shared" ref="N196:N206" si="19">D196*M196</f>
        <v>1450</v>
      </c>
      <c r="O196" s="1245"/>
      <c r="P196" s="1251"/>
      <c r="V196" s="908"/>
      <c r="W196" s="301"/>
      <c r="X196" s="1205"/>
      <c r="Y196" s="1202"/>
      <c r="Z196" s="407"/>
      <c r="AA196" s="1203"/>
      <c r="AB196" s="908"/>
      <c r="AC196" s="1204"/>
      <c r="AD196" s="908"/>
      <c r="AE196" s="1204"/>
      <c r="AF196" s="908"/>
      <c r="AG196" s="1204"/>
      <c r="AH196" s="908"/>
      <c r="AI196" s="1204"/>
    </row>
    <row r="197" spans="1:35" ht="10.5" customHeight="1">
      <c r="A197" s="1245">
        <v>98</v>
      </c>
      <c r="B197" s="352" t="s">
        <v>2475</v>
      </c>
      <c r="C197" s="1252"/>
      <c r="D197" s="1252">
        <v>10.5</v>
      </c>
      <c r="E197" s="1248">
        <v>500</v>
      </c>
      <c r="F197" s="1249"/>
      <c r="G197" s="1249" t="s">
        <v>30</v>
      </c>
      <c r="H197" s="1250">
        <f t="shared" si="16"/>
        <v>5250</v>
      </c>
      <c r="I197" s="1245">
        <v>250</v>
      </c>
      <c r="J197" s="1251">
        <f t="shared" si="17"/>
        <v>2625</v>
      </c>
      <c r="K197" s="1245"/>
      <c r="L197" s="1251">
        <f t="shared" si="18"/>
        <v>0</v>
      </c>
      <c r="M197" s="1245">
        <v>250</v>
      </c>
      <c r="N197" s="1251">
        <f t="shared" si="19"/>
        <v>2625</v>
      </c>
      <c r="O197" s="1245"/>
      <c r="P197" s="1251"/>
      <c r="V197" s="908"/>
      <c r="W197" s="301"/>
      <c r="X197" s="1205"/>
      <c r="Y197" s="1202"/>
      <c r="Z197" s="407"/>
      <c r="AA197" s="1203"/>
      <c r="AB197" s="908"/>
      <c r="AC197" s="1204"/>
      <c r="AD197" s="908"/>
      <c r="AE197" s="1204"/>
      <c r="AF197" s="908"/>
      <c r="AG197" s="1204"/>
      <c r="AH197" s="908"/>
      <c r="AI197" s="1204"/>
    </row>
    <row r="198" spans="1:35" ht="10.5" customHeight="1">
      <c r="A198" s="1245">
        <v>99</v>
      </c>
      <c r="B198" s="352" t="s">
        <v>2476</v>
      </c>
      <c r="C198" s="1253"/>
      <c r="D198" s="1253">
        <v>35</v>
      </c>
      <c r="E198" s="1248">
        <v>10</v>
      </c>
      <c r="F198" s="1249"/>
      <c r="G198" s="1249" t="s">
        <v>2469</v>
      </c>
      <c r="H198" s="1250">
        <f t="shared" si="16"/>
        <v>350</v>
      </c>
      <c r="I198" s="1245">
        <v>5</v>
      </c>
      <c r="J198" s="1251">
        <f t="shared" si="17"/>
        <v>175</v>
      </c>
      <c r="K198" s="1245"/>
      <c r="L198" s="1251">
        <f t="shared" si="18"/>
        <v>0</v>
      </c>
      <c r="M198" s="1245">
        <v>5</v>
      </c>
      <c r="N198" s="1251">
        <f t="shared" si="19"/>
        <v>175</v>
      </c>
      <c r="O198" s="1245"/>
      <c r="P198" s="1251"/>
      <c r="V198" s="908"/>
      <c r="W198" s="301"/>
      <c r="X198" s="1205"/>
      <c r="Y198" s="1202"/>
      <c r="Z198" s="407"/>
      <c r="AA198" s="1203"/>
      <c r="AB198" s="908"/>
      <c r="AC198" s="1204"/>
      <c r="AD198" s="908"/>
      <c r="AE198" s="1204"/>
      <c r="AF198" s="908"/>
      <c r="AG198" s="1204"/>
      <c r="AH198" s="908"/>
      <c r="AI198" s="1204"/>
    </row>
    <row r="199" spans="1:35" ht="10.5" customHeight="1">
      <c r="A199" s="1245">
        <v>100</v>
      </c>
      <c r="B199" s="352" t="s">
        <v>2477</v>
      </c>
      <c r="C199" s="1253"/>
      <c r="D199" s="1253">
        <v>190</v>
      </c>
      <c r="E199" s="1248">
        <v>60</v>
      </c>
      <c r="F199" s="1249"/>
      <c r="G199" s="1249" t="s">
        <v>2438</v>
      </c>
      <c r="H199" s="1250">
        <f t="shared" si="16"/>
        <v>11400</v>
      </c>
      <c r="I199" s="1245">
        <v>30</v>
      </c>
      <c r="J199" s="1251">
        <f t="shared" si="17"/>
        <v>5700</v>
      </c>
      <c r="K199" s="1245"/>
      <c r="L199" s="1251">
        <f t="shared" si="18"/>
        <v>0</v>
      </c>
      <c r="M199" s="1245">
        <v>30</v>
      </c>
      <c r="N199" s="1251">
        <f t="shared" si="19"/>
        <v>5700</v>
      </c>
      <c r="O199" s="1245"/>
      <c r="P199" s="1251"/>
      <c r="V199" s="908"/>
      <c r="W199" s="267"/>
      <c r="X199" s="1209"/>
      <c r="Y199" s="1202"/>
      <c r="Z199" s="407"/>
      <c r="AA199" s="1203"/>
      <c r="AB199" s="908"/>
      <c r="AC199" s="1204"/>
      <c r="AD199" s="908"/>
      <c r="AE199" s="1204"/>
      <c r="AF199" s="908"/>
      <c r="AG199" s="1204"/>
      <c r="AH199" s="908"/>
      <c r="AI199" s="1204"/>
    </row>
    <row r="200" spans="1:35" ht="10.5" customHeight="1">
      <c r="A200" s="1245">
        <v>101</v>
      </c>
      <c r="B200" s="352" t="s">
        <v>2478</v>
      </c>
      <c r="C200" s="1252"/>
      <c r="D200" s="1252">
        <v>95</v>
      </c>
      <c r="E200" s="1248">
        <v>10</v>
      </c>
      <c r="F200" s="1249"/>
      <c r="G200" s="1249" t="s">
        <v>494</v>
      </c>
      <c r="H200" s="1250">
        <f t="shared" si="16"/>
        <v>950</v>
      </c>
      <c r="I200" s="1245">
        <v>5</v>
      </c>
      <c r="J200" s="1251">
        <f t="shared" si="17"/>
        <v>475</v>
      </c>
      <c r="K200" s="1245"/>
      <c r="L200" s="1251">
        <f t="shared" si="18"/>
        <v>0</v>
      </c>
      <c r="M200" s="1245">
        <v>5</v>
      </c>
      <c r="N200" s="1251">
        <f t="shared" si="19"/>
        <v>475</v>
      </c>
      <c r="O200" s="1245"/>
      <c r="P200" s="1251"/>
      <c r="V200" s="908"/>
      <c r="W200" s="267"/>
      <c r="X200" s="1209"/>
      <c r="Y200" s="1202"/>
      <c r="Z200" s="407"/>
      <c r="AA200" s="1203"/>
      <c r="AB200" s="908"/>
      <c r="AC200" s="1204"/>
      <c r="AD200" s="908"/>
      <c r="AE200" s="1204"/>
      <c r="AF200" s="908"/>
      <c r="AG200" s="1204"/>
      <c r="AH200" s="908"/>
      <c r="AI200" s="1204"/>
    </row>
    <row r="201" spans="1:35" ht="10.5" customHeight="1">
      <c r="A201" s="1245">
        <v>102</v>
      </c>
      <c r="B201" s="352" t="s">
        <v>2479</v>
      </c>
      <c r="C201" s="1252"/>
      <c r="D201" s="1252">
        <v>95</v>
      </c>
      <c r="E201" s="1248">
        <v>10</v>
      </c>
      <c r="F201" s="1249"/>
      <c r="G201" s="1249" t="s">
        <v>494</v>
      </c>
      <c r="H201" s="1250">
        <f t="shared" si="16"/>
        <v>950</v>
      </c>
      <c r="I201" s="1245">
        <v>5</v>
      </c>
      <c r="J201" s="1251">
        <f t="shared" si="17"/>
        <v>475</v>
      </c>
      <c r="K201" s="1245"/>
      <c r="L201" s="1251">
        <f t="shared" si="18"/>
        <v>0</v>
      </c>
      <c r="M201" s="1245">
        <v>5</v>
      </c>
      <c r="N201" s="1251">
        <f t="shared" si="19"/>
        <v>475</v>
      </c>
      <c r="O201" s="1245"/>
      <c r="P201" s="1251"/>
      <c r="V201" s="908"/>
      <c r="W201" s="267"/>
      <c r="X201" s="1209"/>
      <c r="Y201" s="1202"/>
      <c r="Z201" s="407"/>
      <c r="AA201" s="1203"/>
      <c r="AB201" s="908"/>
      <c r="AC201" s="1204"/>
      <c r="AD201" s="908"/>
      <c r="AE201" s="1204"/>
      <c r="AF201" s="908"/>
      <c r="AG201" s="1204"/>
      <c r="AH201" s="908"/>
      <c r="AI201" s="1204"/>
    </row>
    <row r="202" spans="1:35" ht="10.5" customHeight="1">
      <c r="A202" s="1245">
        <v>103</v>
      </c>
      <c r="B202" s="352" t="s">
        <v>2480</v>
      </c>
      <c r="C202" s="1252"/>
      <c r="D202" s="1252">
        <v>95</v>
      </c>
      <c r="E202" s="1248">
        <v>10</v>
      </c>
      <c r="F202" s="1249"/>
      <c r="G202" s="1249" t="s">
        <v>494</v>
      </c>
      <c r="H202" s="1250">
        <f t="shared" si="16"/>
        <v>950</v>
      </c>
      <c r="I202" s="1245">
        <v>5</v>
      </c>
      <c r="J202" s="1251">
        <f t="shared" si="17"/>
        <v>475</v>
      </c>
      <c r="K202" s="1245"/>
      <c r="L202" s="1251">
        <f t="shared" si="18"/>
        <v>0</v>
      </c>
      <c r="M202" s="1245">
        <v>5</v>
      </c>
      <c r="N202" s="1251">
        <f t="shared" si="19"/>
        <v>475</v>
      </c>
      <c r="O202" s="1245"/>
      <c r="P202" s="1251"/>
      <c r="V202" s="908"/>
      <c r="W202" s="267"/>
      <c r="X202" s="1254"/>
      <c r="Y202" s="1202"/>
      <c r="Z202" s="407"/>
      <c r="AA202" s="1203"/>
      <c r="AB202" s="908"/>
      <c r="AC202" s="1203"/>
      <c r="AD202" s="908"/>
      <c r="AE202" s="1203"/>
      <c r="AF202" s="908"/>
      <c r="AG202" s="1255"/>
      <c r="AH202" s="908"/>
      <c r="AI202" s="1203"/>
    </row>
    <row r="203" spans="1:35" ht="10.5" customHeight="1">
      <c r="A203" s="1245">
        <v>104</v>
      </c>
      <c r="B203" s="352" t="s">
        <v>2481</v>
      </c>
      <c r="C203" s="1252"/>
      <c r="D203" s="1252">
        <v>95</v>
      </c>
      <c r="E203" s="1248">
        <v>10</v>
      </c>
      <c r="F203" s="1249"/>
      <c r="G203" s="1249" t="s">
        <v>494</v>
      </c>
      <c r="H203" s="1250">
        <f t="shared" si="16"/>
        <v>950</v>
      </c>
      <c r="I203" s="1245">
        <v>5</v>
      </c>
      <c r="J203" s="1251">
        <f t="shared" si="17"/>
        <v>475</v>
      </c>
      <c r="K203" s="1245"/>
      <c r="L203" s="1251">
        <f t="shared" si="18"/>
        <v>0</v>
      </c>
      <c r="M203" s="1245">
        <v>5</v>
      </c>
      <c r="N203" s="1251">
        <f t="shared" si="19"/>
        <v>475</v>
      </c>
      <c r="O203" s="1245"/>
      <c r="P203" s="1251"/>
      <c r="V203" s="267"/>
      <c r="W203" s="301"/>
      <c r="X203" s="303"/>
      <c r="Y203" s="304"/>
      <c r="Z203" s="305"/>
      <c r="AA203" s="301"/>
      <c r="AB203" s="301"/>
      <c r="AC203" s="301"/>
      <c r="AD203" s="301"/>
      <c r="AE203" s="301"/>
      <c r="AF203" s="301"/>
      <c r="AG203" s="301"/>
      <c r="AH203" s="301"/>
      <c r="AI203" s="301"/>
    </row>
    <row r="204" spans="1:35" ht="10.5" customHeight="1">
      <c r="A204" s="1245">
        <v>105</v>
      </c>
      <c r="B204" s="352" t="s">
        <v>2482</v>
      </c>
      <c r="C204" s="1252"/>
      <c r="D204" s="1252">
        <v>95</v>
      </c>
      <c r="E204" s="1248">
        <v>10</v>
      </c>
      <c r="F204" s="1249"/>
      <c r="G204" s="1249" t="s">
        <v>494</v>
      </c>
      <c r="H204" s="1250">
        <f t="shared" si="16"/>
        <v>950</v>
      </c>
      <c r="I204" s="1245">
        <v>5</v>
      </c>
      <c r="J204" s="1251">
        <f t="shared" si="17"/>
        <v>475</v>
      </c>
      <c r="K204" s="1245"/>
      <c r="L204" s="1251">
        <f t="shared" si="18"/>
        <v>0</v>
      </c>
      <c r="M204" s="1245">
        <v>5</v>
      </c>
      <c r="N204" s="1251">
        <f t="shared" si="19"/>
        <v>475</v>
      </c>
      <c r="O204" s="1245"/>
      <c r="P204" s="1251"/>
      <c r="Q204" s="1325"/>
      <c r="V204" s="267"/>
      <c r="W204" s="301"/>
      <c r="X204" s="303"/>
      <c r="Y204" s="304"/>
      <c r="Z204" s="305"/>
      <c r="AA204" s="301"/>
      <c r="AB204" s="301"/>
      <c r="AC204" s="301"/>
      <c r="AD204" s="301"/>
      <c r="AE204" s="301"/>
      <c r="AF204" s="301"/>
      <c r="AG204" s="301"/>
      <c r="AH204" s="301"/>
      <c r="AI204" s="1193"/>
    </row>
    <row r="205" spans="1:35" ht="10.5" customHeight="1">
      <c r="A205" s="1245">
        <v>106</v>
      </c>
      <c r="B205" s="352" t="s">
        <v>2483</v>
      </c>
      <c r="C205" s="1252"/>
      <c r="D205" s="1252">
        <v>95</v>
      </c>
      <c r="E205" s="1248">
        <v>6</v>
      </c>
      <c r="F205" s="1249"/>
      <c r="G205" s="1249" t="s">
        <v>494</v>
      </c>
      <c r="H205" s="1250">
        <f t="shared" si="16"/>
        <v>570</v>
      </c>
      <c r="I205" s="1245">
        <v>3</v>
      </c>
      <c r="J205" s="1251">
        <f t="shared" si="17"/>
        <v>285</v>
      </c>
      <c r="K205" s="1245"/>
      <c r="L205" s="1251">
        <f t="shared" si="18"/>
        <v>0</v>
      </c>
      <c r="M205" s="1245">
        <v>3</v>
      </c>
      <c r="N205" s="1251">
        <f t="shared" si="19"/>
        <v>285</v>
      </c>
      <c r="O205" s="1245"/>
      <c r="P205" s="1251"/>
      <c r="Q205" s="1325"/>
      <c r="V205" s="267"/>
      <c r="W205" s="301"/>
      <c r="X205" s="303"/>
      <c r="Y205" s="304"/>
      <c r="Z205" s="305"/>
      <c r="AA205" s="301"/>
      <c r="AB205" s="301"/>
      <c r="AC205" s="301"/>
      <c r="AD205" s="301"/>
      <c r="AE205" s="1387"/>
      <c r="AF205" s="1387"/>
      <c r="AG205" s="1387"/>
      <c r="AH205" s="301"/>
      <c r="AI205" s="1256"/>
    </row>
    <row r="206" spans="1:35" ht="10.5" customHeight="1">
      <c r="A206" s="1245">
        <v>107</v>
      </c>
      <c r="B206" s="352" t="s">
        <v>2594</v>
      </c>
      <c r="C206" s="1252"/>
      <c r="D206" s="1252">
        <v>65</v>
      </c>
      <c r="E206" s="1248">
        <v>4</v>
      </c>
      <c r="F206" s="1249"/>
      <c r="G206" s="1249" t="s">
        <v>2593</v>
      </c>
      <c r="H206" s="1250">
        <f t="shared" si="16"/>
        <v>260</v>
      </c>
      <c r="I206" s="1245">
        <v>2</v>
      </c>
      <c r="J206" s="1251">
        <f t="shared" si="17"/>
        <v>130</v>
      </c>
      <c r="K206" s="1245"/>
      <c r="L206" s="1251">
        <f t="shared" si="18"/>
        <v>0</v>
      </c>
      <c r="M206" s="1245">
        <v>2</v>
      </c>
      <c r="N206" s="1251">
        <f t="shared" si="19"/>
        <v>130</v>
      </c>
      <c r="O206" s="1245"/>
      <c r="P206" s="1251"/>
      <c r="Q206" s="1325"/>
      <c r="V206" s="267"/>
      <c r="W206" s="301"/>
      <c r="X206" s="303"/>
      <c r="Y206" s="304"/>
      <c r="Z206" s="305"/>
      <c r="AA206" s="301"/>
      <c r="AB206" s="301"/>
      <c r="AC206" s="301"/>
      <c r="AD206" s="301"/>
      <c r="AE206" s="1637"/>
      <c r="AF206" s="1637"/>
      <c r="AG206" s="1637"/>
      <c r="AH206" s="301"/>
      <c r="AI206" s="301"/>
    </row>
    <row r="207" spans="1:35" ht="10.5" customHeight="1">
      <c r="A207" s="1245">
        <v>108</v>
      </c>
      <c r="B207" s="352" t="s">
        <v>2592</v>
      </c>
      <c r="C207" s="1247"/>
      <c r="D207" s="1247">
        <v>75</v>
      </c>
      <c r="E207" s="1248">
        <v>5</v>
      </c>
      <c r="F207" s="1249"/>
      <c r="G207" s="1249" t="s">
        <v>28</v>
      </c>
      <c r="H207" s="1250">
        <v>375</v>
      </c>
      <c r="I207" s="1245">
        <v>3</v>
      </c>
      <c r="J207" s="1251">
        <v>225</v>
      </c>
      <c r="K207" s="1245"/>
      <c r="L207" s="1251"/>
      <c r="M207" s="1245">
        <v>2</v>
      </c>
      <c r="N207" s="1251">
        <v>150</v>
      </c>
      <c r="O207" s="1245"/>
      <c r="P207" s="1321"/>
      <c r="Q207" s="1348"/>
      <c r="V207" s="267"/>
      <c r="W207" s="267"/>
      <c r="X207" s="405"/>
      <c r="Y207" s="406"/>
      <c r="Z207" s="407"/>
      <c r="AA207" s="267"/>
      <c r="AB207" s="267"/>
      <c r="AC207" s="267"/>
      <c r="AD207" s="267"/>
      <c r="AE207" s="267"/>
      <c r="AF207" s="267"/>
      <c r="AG207" s="267"/>
      <c r="AH207" s="267"/>
      <c r="AI207" s="267"/>
    </row>
    <row r="208" spans="1:35" ht="10.5" customHeight="1">
      <c r="A208" s="1245">
        <v>109</v>
      </c>
      <c r="B208" s="352" t="s">
        <v>2367</v>
      </c>
      <c r="C208" s="1252"/>
      <c r="D208" s="1252">
        <v>4.5</v>
      </c>
      <c r="E208" s="1248">
        <v>1000</v>
      </c>
      <c r="F208" s="1249" t="s">
        <v>30</v>
      </c>
      <c r="G208" s="1249"/>
      <c r="H208" s="1250">
        <v>4500</v>
      </c>
      <c r="I208" s="1245">
        <v>500</v>
      </c>
      <c r="J208" s="1251">
        <v>2250</v>
      </c>
      <c r="K208" s="1245"/>
      <c r="L208" s="1251"/>
      <c r="M208" s="1245">
        <v>500</v>
      </c>
      <c r="N208" s="1251">
        <v>2250</v>
      </c>
      <c r="O208" s="1245"/>
      <c r="P208" s="1321"/>
      <c r="Q208" s="1325"/>
    </row>
    <row r="209" spans="1:16" ht="10.5" customHeight="1">
      <c r="A209" s="1245">
        <v>110</v>
      </c>
      <c r="B209" s="352" t="s">
        <v>2591</v>
      </c>
      <c r="C209" s="1252"/>
      <c r="D209" s="1252">
        <v>35</v>
      </c>
      <c r="E209" s="1248">
        <v>10</v>
      </c>
      <c r="F209" s="1249" t="s">
        <v>148</v>
      </c>
      <c r="G209" s="1249"/>
      <c r="H209" s="1250">
        <v>350</v>
      </c>
      <c r="I209" s="1245">
        <v>5</v>
      </c>
      <c r="J209" s="1251">
        <v>175</v>
      </c>
      <c r="K209" s="1245"/>
      <c r="L209" s="1251"/>
      <c r="M209" s="1245">
        <v>5</v>
      </c>
      <c r="N209" s="1251">
        <v>175</v>
      </c>
      <c r="O209" s="1245"/>
      <c r="P209" s="1321"/>
    </row>
    <row r="210" spans="1:16" ht="10.5" customHeight="1">
      <c r="A210" s="1245">
        <v>111</v>
      </c>
      <c r="B210" s="352" t="s">
        <v>2590</v>
      </c>
      <c r="C210" s="1253"/>
      <c r="D210" s="1253">
        <v>35</v>
      </c>
      <c r="E210" s="1248">
        <v>10</v>
      </c>
      <c r="F210" s="1249" t="s">
        <v>148</v>
      </c>
      <c r="G210" s="1249" t="s">
        <v>148</v>
      </c>
      <c r="H210" s="1250">
        <v>350</v>
      </c>
      <c r="I210" s="1245">
        <v>5</v>
      </c>
      <c r="J210" s="1251">
        <v>175</v>
      </c>
      <c r="K210" s="1245"/>
      <c r="L210" s="1251"/>
      <c r="M210" s="1245">
        <v>5</v>
      </c>
      <c r="N210" s="1251">
        <v>175</v>
      </c>
      <c r="O210" s="1245"/>
      <c r="P210" s="1321"/>
    </row>
    <row r="211" spans="1:16" ht="10.5" customHeight="1">
      <c r="A211" s="1245">
        <v>112</v>
      </c>
      <c r="B211" s="352" t="s">
        <v>2371</v>
      </c>
      <c r="C211" s="1253"/>
      <c r="D211" s="1253">
        <v>12</v>
      </c>
      <c r="E211" s="1248">
        <v>8</v>
      </c>
      <c r="F211" s="1249"/>
      <c r="G211" s="1249" t="s">
        <v>148</v>
      </c>
      <c r="H211" s="1250">
        <v>96</v>
      </c>
      <c r="I211" s="1245">
        <v>3</v>
      </c>
      <c r="J211" s="1251">
        <v>36</v>
      </c>
      <c r="K211" s="1245"/>
      <c r="L211" s="1251"/>
      <c r="M211" s="1245">
        <v>5</v>
      </c>
      <c r="N211" s="1251">
        <v>60</v>
      </c>
      <c r="O211" s="1245"/>
      <c r="P211" s="1321"/>
    </row>
    <row r="212" spans="1:16" ht="10.5" customHeight="1">
      <c r="A212" s="1245">
        <v>113</v>
      </c>
      <c r="B212" s="352" t="s">
        <v>2589</v>
      </c>
      <c r="C212" s="1252"/>
      <c r="D212" s="1252">
        <v>135</v>
      </c>
      <c r="E212" s="1248">
        <v>10</v>
      </c>
      <c r="F212" s="1249" t="s">
        <v>679</v>
      </c>
      <c r="G212" s="1249" t="s">
        <v>679</v>
      </c>
      <c r="H212" s="1250">
        <v>1350</v>
      </c>
      <c r="I212" s="1245">
        <v>5</v>
      </c>
      <c r="J212" s="1251">
        <v>675</v>
      </c>
      <c r="K212" s="1245"/>
      <c r="L212" s="1251"/>
      <c r="M212" s="1245">
        <v>5</v>
      </c>
      <c r="N212" s="1251">
        <v>675</v>
      </c>
      <c r="O212" s="1245"/>
      <c r="P212" s="1321"/>
    </row>
    <row r="213" spans="1:16" ht="10.5" customHeight="1">
      <c r="A213" s="1245">
        <v>114</v>
      </c>
      <c r="B213" s="352" t="s">
        <v>2375</v>
      </c>
      <c r="C213" s="1252"/>
      <c r="D213" s="1252">
        <v>25</v>
      </c>
      <c r="E213" s="1248">
        <v>9</v>
      </c>
      <c r="F213" s="1249"/>
      <c r="G213" s="1249" t="s">
        <v>171</v>
      </c>
      <c r="H213" s="1250">
        <v>225</v>
      </c>
      <c r="I213" s="1245">
        <v>3</v>
      </c>
      <c r="J213" s="1251">
        <v>75</v>
      </c>
      <c r="K213" s="1245">
        <v>3</v>
      </c>
      <c r="L213" s="1251">
        <v>75</v>
      </c>
      <c r="M213" s="1245">
        <v>3</v>
      </c>
      <c r="N213" s="1251">
        <v>75</v>
      </c>
      <c r="O213" s="1245"/>
      <c r="P213" s="1321"/>
    </row>
    <row r="214" spans="1:16" ht="10.5" customHeight="1">
      <c r="A214" s="1245">
        <v>115</v>
      </c>
      <c r="B214" s="352" t="s">
        <v>2588</v>
      </c>
      <c r="C214" s="1252"/>
      <c r="D214" s="1252">
        <v>4.5</v>
      </c>
      <c r="E214" s="1248">
        <v>60</v>
      </c>
      <c r="F214" s="1249" t="s">
        <v>30</v>
      </c>
      <c r="G214" s="1249"/>
      <c r="H214" s="1250">
        <v>270</v>
      </c>
      <c r="I214" s="1245">
        <v>30</v>
      </c>
      <c r="J214" s="1251">
        <v>135</v>
      </c>
      <c r="K214" s="1245"/>
      <c r="L214" s="1251"/>
      <c r="M214" s="1245">
        <v>30</v>
      </c>
      <c r="N214" s="1251">
        <v>135</v>
      </c>
      <c r="O214" s="1245"/>
      <c r="P214" s="1321"/>
    </row>
    <row r="215" spans="1:16" ht="10.5" customHeight="1">
      <c r="A215" s="1245"/>
      <c r="B215" s="352"/>
      <c r="C215" s="1252"/>
      <c r="D215" s="1252"/>
      <c r="E215" s="1248"/>
      <c r="F215" s="1249"/>
      <c r="G215" s="1249"/>
      <c r="H215" s="1250"/>
      <c r="I215" s="1245"/>
      <c r="J215" s="1251"/>
      <c r="K215" s="1245"/>
      <c r="L215" s="1251"/>
      <c r="M215" s="1245"/>
      <c r="N215" s="1251"/>
      <c r="O215" s="1245"/>
      <c r="P215" s="1321"/>
    </row>
    <row r="216" spans="1:16" ht="10.5" customHeight="1">
      <c r="A216" s="1249" t="s">
        <v>695</v>
      </c>
      <c r="B216" s="352"/>
      <c r="C216" s="1252"/>
      <c r="D216" s="1252"/>
      <c r="E216" s="1248"/>
      <c r="F216" s="1249"/>
      <c r="G216" s="1249"/>
      <c r="H216" s="1250">
        <v>46946</v>
      </c>
      <c r="I216" s="1245"/>
      <c r="J216" s="1251">
        <v>28986</v>
      </c>
      <c r="K216" s="1245"/>
      <c r="L216" s="1251">
        <v>1525</v>
      </c>
      <c r="M216" s="1245"/>
      <c r="N216" s="1251">
        <v>16435</v>
      </c>
      <c r="O216" s="1245"/>
      <c r="P216" s="1251"/>
    </row>
    <row r="217" spans="1:16" ht="10.5" customHeight="1" thickBot="1">
      <c r="A217" s="1347"/>
      <c r="B217" s="1343"/>
      <c r="C217" s="1346"/>
      <c r="D217" s="1346"/>
      <c r="E217" s="1345"/>
      <c r="F217" s="1344"/>
      <c r="G217" s="1344"/>
      <c r="H217" s="1343"/>
      <c r="I217" s="1343"/>
      <c r="J217" s="1343"/>
      <c r="K217" s="1343"/>
      <c r="L217" s="1343"/>
      <c r="M217" s="1343"/>
      <c r="N217" s="1343"/>
      <c r="O217" s="1343"/>
      <c r="P217" s="1343"/>
    </row>
    <row r="218" spans="1:16" ht="10.5" customHeight="1" thickTop="1">
      <c r="A218" s="1260"/>
      <c r="B218" s="1259"/>
      <c r="C218" s="1261"/>
      <c r="D218" s="1261"/>
      <c r="E218" s="1262"/>
      <c r="F218" s="1263"/>
      <c r="G218" s="1263"/>
      <c r="H218" s="1259"/>
      <c r="I218" s="1259"/>
      <c r="J218" s="1259"/>
      <c r="K218" s="1259"/>
      <c r="L218" s="1259"/>
      <c r="M218" s="1259"/>
      <c r="N218" s="1259"/>
      <c r="O218" s="1259"/>
      <c r="P218" s="1317"/>
    </row>
    <row r="219" spans="1:16" ht="10.5" customHeight="1">
      <c r="A219" s="1260" t="s">
        <v>2580</v>
      </c>
      <c r="B219" s="1259"/>
      <c r="C219" s="1261"/>
      <c r="D219" s="1261"/>
      <c r="E219" s="1262"/>
      <c r="F219" s="1263"/>
      <c r="G219" s="1263"/>
      <c r="H219" s="1259"/>
      <c r="I219" s="1259"/>
      <c r="J219" s="1259"/>
      <c r="K219" s="1259"/>
      <c r="L219" s="1632"/>
      <c r="M219" s="1632"/>
      <c r="N219" s="1632"/>
      <c r="O219" s="1259"/>
      <c r="P219" s="1316"/>
    </row>
    <row r="220" spans="1:16" ht="21.75" customHeight="1">
      <c r="A220" s="1260"/>
      <c r="B220" s="1259"/>
      <c r="C220" s="1261"/>
      <c r="D220" s="1261"/>
      <c r="E220" s="1262"/>
      <c r="F220" s="1263"/>
      <c r="G220" s="1263"/>
      <c r="H220" s="1259"/>
      <c r="I220" s="1259"/>
      <c r="J220" s="1259"/>
      <c r="K220" s="1259"/>
      <c r="L220" s="1623"/>
      <c r="M220" s="1623"/>
      <c r="N220" s="1623"/>
      <c r="O220" s="1259"/>
      <c r="P220" s="1270"/>
    </row>
    <row r="221" spans="1:16" ht="10.5" customHeight="1">
      <c r="A221" s="1230"/>
      <c r="B221" s="1217"/>
      <c r="C221" s="1315"/>
      <c r="D221" s="1315"/>
      <c r="E221" s="1217"/>
      <c r="F221" s="1217"/>
      <c r="G221" s="1217"/>
      <c r="H221" s="1217"/>
      <c r="I221" s="1217"/>
      <c r="J221" s="1217"/>
      <c r="K221" s="1217"/>
      <c r="L221" s="1217"/>
      <c r="M221" s="1217"/>
      <c r="N221" s="1217"/>
      <c r="O221" s="1217"/>
      <c r="P221" s="1217"/>
    </row>
    <row r="222" spans="1:16" ht="12" customHeight="1">
      <c r="A222" s="1217"/>
      <c r="B222" s="1217"/>
      <c r="C222" s="1315"/>
      <c r="D222" s="1315"/>
      <c r="E222" s="1217"/>
      <c r="F222" s="1217"/>
      <c r="G222" s="1217"/>
      <c r="H222" s="1217"/>
      <c r="I222" s="1217"/>
      <c r="J222" s="1217"/>
      <c r="K222" s="1217"/>
      <c r="L222" s="1217"/>
      <c r="M222" s="1217"/>
      <c r="N222" s="1217"/>
      <c r="O222" s="1217"/>
      <c r="P222" s="1217"/>
    </row>
    <row r="223" spans="1:16" ht="4.5" customHeight="1"/>
    <row r="224" spans="1:16" ht="14">
      <c r="A224" s="261" t="s">
        <v>106</v>
      </c>
      <c r="B224" s="1296"/>
      <c r="C224" s="1296"/>
      <c r="D224" s="1296"/>
      <c r="E224" s="1296"/>
      <c r="F224" s="1296"/>
      <c r="G224" s="1296"/>
      <c r="H224" s="1296"/>
      <c r="I224" s="1296"/>
      <c r="J224" s="1296"/>
      <c r="K224" s="1296"/>
      <c r="L224" s="1296"/>
      <c r="M224" s="1296"/>
      <c r="N224" s="1296"/>
      <c r="O224" s="1296"/>
      <c r="P224" s="1296"/>
    </row>
    <row r="225" spans="1:19" ht="14">
      <c r="A225" s="1297" t="s">
        <v>2471</v>
      </c>
      <c r="B225" s="908"/>
      <c r="C225" s="908"/>
      <c r="D225" s="908"/>
      <c r="E225" s="908"/>
      <c r="F225" s="908"/>
      <c r="G225" s="908"/>
      <c r="H225" s="908"/>
      <c r="I225" s="908"/>
      <c r="J225" s="908"/>
      <c r="K225" s="908"/>
      <c r="L225" s="908"/>
      <c r="M225" s="908"/>
      <c r="N225" s="908"/>
      <c r="O225" s="908"/>
      <c r="P225" s="908"/>
    </row>
    <row r="226" spans="1:19">
      <c r="A226" s="391" t="s">
        <v>2472</v>
      </c>
      <c r="C226" s="264"/>
      <c r="D226" s="264"/>
      <c r="E226" s="1629" t="s">
        <v>2587</v>
      </c>
      <c r="F226" s="1629"/>
      <c r="G226" s="1629"/>
      <c r="H226" s="1629"/>
      <c r="I226" s="1629"/>
      <c r="J226" s="1629"/>
    </row>
    <row r="227" spans="1:19" ht="13.5" thickBot="1">
      <c r="B227" s="391"/>
      <c r="C227" s="264"/>
      <c r="D227" s="264"/>
      <c r="E227" s="265"/>
      <c r="F227" s="266"/>
      <c r="G227" s="266"/>
    </row>
    <row r="228" spans="1:19" ht="12.5">
      <c r="A228" s="1342" t="s">
        <v>2408</v>
      </c>
      <c r="B228" s="1335"/>
      <c r="C228" s="1341"/>
      <c r="D228" s="1341"/>
      <c r="E228" s="1340"/>
      <c r="F228" s="1339"/>
      <c r="G228" s="1339"/>
      <c r="H228" s="1338" t="s">
        <v>110</v>
      </c>
      <c r="I228" s="1337"/>
      <c r="J228" s="1337"/>
      <c r="K228" s="1337"/>
      <c r="L228" s="1336"/>
      <c r="M228" s="1335" t="s">
        <v>2608</v>
      </c>
      <c r="N228" s="1335"/>
      <c r="O228" s="1335"/>
      <c r="P228" s="1334"/>
    </row>
    <row r="229" spans="1:19" ht="12.5">
      <c r="A229" s="1333" t="s">
        <v>109</v>
      </c>
      <c r="B229" s="1213" t="s">
        <v>2300</v>
      </c>
      <c r="C229" s="1227"/>
      <c r="D229" s="1227"/>
      <c r="E229" s="1228"/>
      <c r="F229" s="1229"/>
      <c r="G229" s="1229"/>
      <c r="H229" s="1230" t="s">
        <v>113</v>
      </c>
      <c r="I229" s="1230" t="s">
        <v>8</v>
      </c>
      <c r="J229" s="1231"/>
      <c r="K229" s="1222" t="s">
        <v>114</v>
      </c>
      <c r="L229" s="1224"/>
      <c r="M229" s="1232" t="s">
        <v>205</v>
      </c>
      <c r="N229" s="1232"/>
      <c r="O229" s="1232"/>
      <c r="P229" s="1332"/>
    </row>
    <row r="230" spans="1:19" ht="12.5">
      <c r="A230" s="1331" t="s">
        <v>540</v>
      </c>
      <c r="B230" s="1237"/>
      <c r="C230" s="1234"/>
      <c r="D230" s="1624" t="s">
        <v>12</v>
      </c>
      <c r="E230" s="1235"/>
      <c r="F230" s="1236"/>
      <c r="G230" s="1221"/>
      <c r="H230" s="1237"/>
      <c r="I230" s="1633" t="s">
        <v>116</v>
      </c>
      <c r="J230" s="1634"/>
      <c r="K230" s="1634"/>
      <c r="L230" s="1634"/>
      <c r="M230" s="1634"/>
      <c r="N230" s="1634"/>
      <c r="O230" s="1634"/>
      <c r="P230" s="1635"/>
    </row>
    <row r="231" spans="1:19" ht="12.5">
      <c r="A231" s="1330"/>
      <c r="B231" s="1241" t="s">
        <v>11</v>
      </c>
      <c r="C231" s="1240" t="s">
        <v>117</v>
      </c>
      <c r="D231" s="1625"/>
      <c r="E231" s="1627" t="s">
        <v>13</v>
      </c>
      <c r="F231" s="1628"/>
      <c r="G231" s="1239"/>
      <c r="H231" s="1241" t="s">
        <v>14</v>
      </c>
      <c r="I231" s="1633" t="s">
        <v>118</v>
      </c>
      <c r="J231" s="1636"/>
      <c r="K231" s="1633" t="s">
        <v>119</v>
      </c>
      <c r="L231" s="1636"/>
      <c r="M231" s="1633" t="s">
        <v>120</v>
      </c>
      <c r="N231" s="1636"/>
      <c r="O231" s="1633" t="s">
        <v>121</v>
      </c>
      <c r="P231" s="1635"/>
    </row>
    <row r="232" spans="1:19" ht="12.5">
      <c r="A232" s="1329" t="s">
        <v>10</v>
      </c>
      <c r="B232" s="1230"/>
      <c r="C232" s="1242"/>
      <c r="D232" s="1626"/>
      <c r="E232" s="1243"/>
      <c r="F232" s="1244"/>
      <c r="G232" s="1229"/>
      <c r="H232" s="1230"/>
      <c r="I232" s="1238" t="s">
        <v>22</v>
      </c>
      <c r="J232" s="1245" t="s">
        <v>21</v>
      </c>
      <c r="K232" s="1245" t="s">
        <v>22</v>
      </c>
      <c r="L232" s="1245" t="s">
        <v>122</v>
      </c>
      <c r="M232" s="1238" t="s">
        <v>22</v>
      </c>
      <c r="N232" s="1233" t="s">
        <v>122</v>
      </c>
      <c r="O232" s="1238" t="s">
        <v>22</v>
      </c>
      <c r="P232" s="1328" t="s">
        <v>21</v>
      </c>
    </row>
    <row r="233" spans="1:19" ht="12.5">
      <c r="A233" s="1320">
        <v>116</v>
      </c>
      <c r="B233" s="352" t="s">
        <v>2586</v>
      </c>
      <c r="C233" s="1247"/>
      <c r="D233" s="1247">
        <v>3000</v>
      </c>
      <c r="E233" s="1248">
        <v>5</v>
      </c>
      <c r="F233" s="1249"/>
      <c r="G233" s="1249" t="s">
        <v>871</v>
      </c>
      <c r="H233" s="1250">
        <v>15000</v>
      </c>
      <c r="I233" s="1245"/>
      <c r="J233" s="1251"/>
      <c r="K233" s="1245"/>
      <c r="L233" s="1251"/>
      <c r="M233" s="1245"/>
      <c r="N233" s="1251"/>
      <c r="O233" s="1245"/>
      <c r="P233" s="1321"/>
    </row>
    <row r="234" spans="1:19" ht="12.5">
      <c r="A234" s="1320">
        <v>117</v>
      </c>
      <c r="B234" s="352" t="s">
        <v>2585</v>
      </c>
      <c r="C234" s="1252"/>
      <c r="D234" s="1252">
        <v>7000</v>
      </c>
      <c r="E234" s="1248">
        <v>1</v>
      </c>
      <c r="F234" s="1249"/>
      <c r="G234" s="1249" t="s">
        <v>871</v>
      </c>
      <c r="H234" s="1250">
        <v>7000</v>
      </c>
      <c r="I234" s="1245"/>
      <c r="J234" s="1251"/>
      <c r="K234" s="1245"/>
      <c r="L234" s="1251"/>
      <c r="M234" s="1245"/>
      <c r="N234" s="1251"/>
      <c r="O234" s="1245"/>
      <c r="P234" s="1321"/>
    </row>
    <row r="235" spans="1:19" ht="12.5">
      <c r="A235" s="1320">
        <v>118</v>
      </c>
      <c r="B235" s="352" t="s">
        <v>1798</v>
      </c>
      <c r="C235" s="1252"/>
      <c r="D235" s="1252">
        <v>8000</v>
      </c>
      <c r="E235" s="1248">
        <v>1</v>
      </c>
      <c r="F235" s="1249"/>
      <c r="G235" s="1249" t="s">
        <v>871</v>
      </c>
      <c r="H235" s="1250">
        <v>8000</v>
      </c>
      <c r="I235" s="1245"/>
      <c r="J235" s="1251"/>
      <c r="K235" s="1245"/>
      <c r="L235" s="1251"/>
      <c r="M235" s="1245"/>
      <c r="N235" s="1251"/>
      <c r="O235" s="1245"/>
      <c r="P235" s="1321"/>
    </row>
    <row r="236" spans="1:19" ht="12.5">
      <c r="A236" s="1320">
        <v>119</v>
      </c>
      <c r="B236" s="352" t="s">
        <v>2584</v>
      </c>
      <c r="C236" s="1253"/>
      <c r="D236" s="1253">
        <v>20000</v>
      </c>
      <c r="E236" s="1248">
        <v>2</v>
      </c>
      <c r="F236" s="1249"/>
      <c r="G236" s="1249" t="s">
        <v>871</v>
      </c>
      <c r="H236" s="1250">
        <v>40000</v>
      </c>
      <c r="I236" s="1245"/>
      <c r="J236" s="1251"/>
      <c r="K236" s="1245"/>
      <c r="L236" s="1251"/>
      <c r="M236" s="1245"/>
      <c r="N236" s="1251"/>
      <c r="O236" s="1245"/>
      <c r="P236" s="1321"/>
      <c r="R236" s="1325"/>
      <c r="S236" s="574"/>
    </row>
    <row r="237" spans="1:19">
      <c r="A237" s="1320">
        <v>120</v>
      </c>
      <c r="B237" s="352" t="s">
        <v>685</v>
      </c>
      <c r="C237" s="1253"/>
      <c r="D237" s="1253">
        <v>165</v>
      </c>
      <c r="E237" s="1248">
        <v>16</v>
      </c>
      <c r="F237" s="1249"/>
      <c r="G237" s="1249" t="s">
        <v>2382</v>
      </c>
      <c r="H237" s="1250">
        <v>2640</v>
      </c>
      <c r="I237" s="1245">
        <v>4</v>
      </c>
      <c r="J237" s="1251">
        <v>660</v>
      </c>
      <c r="K237" s="1245">
        <v>4</v>
      </c>
      <c r="L237" s="1251">
        <v>660</v>
      </c>
      <c r="M237" s="1245">
        <v>4</v>
      </c>
      <c r="N237" s="1251">
        <v>660</v>
      </c>
      <c r="O237" s="1245"/>
      <c r="P237" s="1321"/>
      <c r="R237" s="1325"/>
      <c r="S237" s="1203"/>
    </row>
    <row r="238" spans="1:19">
      <c r="A238" s="1320">
        <v>121</v>
      </c>
      <c r="B238" s="352" t="s">
        <v>2583</v>
      </c>
      <c r="C238" s="1252"/>
      <c r="D238" s="1252">
        <v>15</v>
      </c>
      <c r="E238" s="1248">
        <v>15</v>
      </c>
      <c r="F238" s="1249"/>
      <c r="G238" s="1249" t="s">
        <v>2382</v>
      </c>
      <c r="H238" s="1250">
        <v>225</v>
      </c>
      <c r="I238" s="1245">
        <v>5</v>
      </c>
      <c r="J238" s="1251">
        <v>75</v>
      </c>
      <c r="K238" s="1245">
        <v>5</v>
      </c>
      <c r="L238" s="1251">
        <v>75</v>
      </c>
      <c r="M238" s="1245">
        <v>5</v>
      </c>
      <c r="N238" s="1251">
        <v>75</v>
      </c>
      <c r="O238" s="1245"/>
      <c r="P238" s="1321"/>
      <c r="R238" s="1325"/>
      <c r="S238" s="1203"/>
    </row>
    <row r="239" spans="1:19">
      <c r="A239" s="1320">
        <v>122</v>
      </c>
      <c r="B239" s="352" t="s">
        <v>2582</v>
      </c>
      <c r="C239" s="1252"/>
      <c r="D239" s="1252">
        <v>265</v>
      </c>
      <c r="E239" s="1248">
        <v>30</v>
      </c>
      <c r="F239" s="1249"/>
      <c r="G239" s="1249" t="s">
        <v>30</v>
      </c>
      <c r="H239" s="1250">
        <v>7950</v>
      </c>
      <c r="I239" s="1245">
        <v>10</v>
      </c>
      <c r="J239" s="1251">
        <v>265</v>
      </c>
      <c r="K239" s="1245">
        <v>10</v>
      </c>
      <c r="L239" s="1251">
        <v>265</v>
      </c>
      <c r="M239" s="1245">
        <v>10</v>
      </c>
      <c r="N239" s="1251">
        <v>265</v>
      </c>
      <c r="O239" s="1245"/>
      <c r="P239" s="1321"/>
      <c r="Q239" s="1325"/>
      <c r="R239" s="1325"/>
      <c r="S239" s="1203"/>
    </row>
    <row r="240" spans="1:19" ht="14.5">
      <c r="A240" s="1320"/>
      <c r="B240" s="352"/>
      <c r="C240" s="1252"/>
      <c r="D240" s="1252"/>
      <c r="E240" s="1248"/>
      <c r="F240" s="1249"/>
      <c r="G240" s="1249"/>
      <c r="H240" s="1250"/>
      <c r="I240" s="1245"/>
      <c r="J240" s="1251"/>
      <c r="K240" s="1245"/>
      <c r="L240" s="1251"/>
      <c r="M240" s="1245"/>
      <c r="N240" s="1251"/>
      <c r="O240" s="1245"/>
      <c r="P240" s="1321"/>
      <c r="Q240" s="1323"/>
      <c r="R240" s="1325"/>
      <c r="S240" s="1203"/>
    </row>
    <row r="241" spans="1:19">
      <c r="A241" s="1320"/>
      <c r="B241" s="352"/>
      <c r="C241" s="1252"/>
      <c r="D241" s="1252"/>
      <c r="E241" s="1248"/>
      <c r="F241" s="1249"/>
      <c r="G241" s="1249"/>
      <c r="H241" s="1250"/>
      <c r="I241" s="1245"/>
      <c r="J241" s="1251"/>
      <c r="K241" s="1245"/>
      <c r="L241" s="1251"/>
      <c r="M241" s="1245"/>
      <c r="N241" s="1251"/>
      <c r="O241" s="1245"/>
      <c r="P241" s="1321"/>
      <c r="Q241" s="1327"/>
      <c r="S241" s="1203"/>
    </row>
    <row r="242" spans="1:19">
      <c r="A242" s="1320"/>
      <c r="B242" s="352"/>
      <c r="C242" s="1252"/>
      <c r="D242" s="1252"/>
      <c r="E242" s="1248"/>
      <c r="F242" s="1249"/>
      <c r="G242" s="1249"/>
      <c r="H242" s="1250"/>
      <c r="I242" s="1245"/>
      <c r="J242" s="1251"/>
      <c r="K242" s="1245"/>
      <c r="L242" s="1251"/>
      <c r="M242" s="1245"/>
      <c r="N242" s="1251"/>
      <c r="O242" s="1245"/>
      <c r="P242" s="1321"/>
      <c r="Q242" s="1326"/>
      <c r="S242" s="1203"/>
    </row>
    <row r="243" spans="1:19">
      <c r="A243" s="1320"/>
      <c r="B243" s="352"/>
      <c r="C243" s="1252"/>
      <c r="D243" s="1252"/>
      <c r="E243" s="1248"/>
      <c r="F243" s="1249"/>
      <c r="G243" s="1249"/>
      <c r="H243" s="1250"/>
      <c r="I243" s="1245"/>
      <c r="J243" s="1251"/>
      <c r="K243" s="1245"/>
      <c r="L243" s="1251"/>
      <c r="M243" s="1245"/>
      <c r="N243" s="1251"/>
      <c r="O243" s="1245"/>
      <c r="P243" s="1321"/>
      <c r="Q243" s="1325"/>
      <c r="S243" s="1203"/>
    </row>
    <row r="244" spans="1:19" ht="14.5">
      <c r="A244" s="1320"/>
      <c r="B244" s="352"/>
      <c r="C244" s="1252"/>
      <c r="D244" s="1252"/>
      <c r="E244" s="1248"/>
      <c r="F244" s="1249"/>
      <c r="G244" s="1249"/>
      <c r="H244" s="1250"/>
      <c r="I244" s="1245"/>
      <c r="J244" s="1251"/>
      <c r="K244" s="1245"/>
      <c r="L244" s="1251"/>
      <c r="M244" s="1245"/>
      <c r="N244" s="1251"/>
      <c r="O244" s="1245"/>
      <c r="P244" s="1321"/>
      <c r="Q244" s="1323"/>
      <c r="S244" s="1203"/>
    </row>
    <row r="245" spans="1:19">
      <c r="A245" s="1322"/>
      <c r="B245" s="352"/>
      <c r="C245" s="1252"/>
      <c r="D245" s="1252"/>
      <c r="E245" s="1248"/>
      <c r="F245" s="1249"/>
      <c r="G245" s="1249"/>
      <c r="H245" s="1250"/>
      <c r="I245" s="1245"/>
      <c r="J245" s="1251"/>
      <c r="K245" s="1245"/>
      <c r="L245" s="1251"/>
      <c r="M245" s="1245"/>
      <c r="N245" s="1251"/>
      <c r="O245" s="1245"/>
      <c r="P245" s="1321"/>
      <c r="S245" s="1203"/>
    </row>
    <row r="246" spans="1:19">
      <c r="A246" s="1320"/>
      <c r="B246" s="352"/>
      <c r="C246" s="1252"/>
      <c r="D246" s="1252"/>
      <c r="E246" s="1248"/>
      <c r="F246" s="1249"/>
      <c r="G246" s="1249"/>
      <c r="H246" s="1250"/>
      <c r="I246" s="1245"/>
      <c r="J246" s="1251"/>
      <c r="K246" s="1245"/>
      <c r="L246" s="1251"/>
      <c r="M246" s="1245"/>
      <c r="N246" s="1251"/>
      <c r="O246" s="1245"/>
      <c r="P246" s="1321"/>
      <c r="S246" s="1203"/>
    </row>
    <row r="247" spans="1:19">
      <c r="A247" s="1320"/>
      <c r="B247" s="352"/>
      <c r="C247" s="1252"/>
      <c r="D247" s="1252"/>
      <c r="E247" s="1248"/>
      <c r="F247" s="1249"/>
      <c r="G247" s="1249"/>
      <c r="H247" s="1250"/>
      <c r="I247" s="1245"/>
      <c r="J247" s="1251"/>
      <c r="K247" s="1245"/>
      <c r="L247" s="1251"/>
      <c r="M247" s="1245"/>
      <c r="N247" s="1251"/>
      <c r="O247" s="1245"/>
      <c r="P247" s="1321"/>
      <c r="Q247" s="1325"/>
      <c r="S247" s="1203"/>
    </row>
    <row r="248" spans="1:19">
      <c r="A248" s="1320"/>
      <c r="B248" s="352"/>
      <c r="C248" s="1252"/>
      <c r="D248" s="1252"/>
      <c r="E248" s="1248"/>
      <c r="F248" s="1249"/>
      <c r="G248" s="1249"/>
      <c r="H248" s="1250"/>
      <c r="I248" s="1245"/>
      <c r="J248" s="1251"/>
      <c r="K248" s="1245"/>
      <c r="L248" s="1251"/>
      <c r="M248" s="1245"/>
      <c r="N248" s="1251"/>
      <c r="O248" s="1245"/>
      <c r="P248" s="1321"/>
      <c r="Q248" s="1324"/>
      <c r="S248" s="1203"/>
    </row>
    <row r="249" spans="1:19" ht="14.5">
      <c r="A249" s="1320"/>
      <c r="B249" s="352"/>
      <c r="C249" s="1252"/>
      <c r="D249" s="1252"/>
      <c r="E249" s="1248"/>
      <c r="F249" s="1249"/>
      <c r="G249" s="1249"/>
      <c r="H249" s="1250"/>
      <c r="I249" s="1245"/>
      <c r="J249" s="1251"/>
      <c r="K249" s="1245"/>
      <c r="L249" s="1251"/>
      <c r="M249" s="1245"/>
      <c r="N249" s="1251"/>
      <c r="O249" s="1245"/>
      <c r="P249" s="1321"/>
      <c r="Q249" s="1323"/>
      <c r="S249" s="1203"/>
    </row>
    <row r="250" spans="1:19" ht="14.5">
      <c r="A250" s="1320"/>
      <c r="B250" s="352"/>
      <c r="C250" s="1252"/>
      <c r="D250" s="1252"/>
      <c r="E250" s="1248"/>
      <c r="F250" s="1249"/>
      <c r="G250" s="1249"/>
      <c r="H250" s="1250"/>
      <c r="I250" s="1245"/>
      <c r="J250" s="1251"/>
      <c r="K250" s="1245"/>
      <c r="L250" s="1251"/>
      <c r="M250" s="1245"/>
      <c r="N250" s="1251"/>
      <c r="O250" s="1245"/>
      <c r="P250" s="1321"/>
      <c r="Q250" s="1323"/>
      <c r="S250" s="1203"/>
    </row>
    <row r="251" spans="1:19" ht="14.5">
      <c r="A251" s="1320"/>
      <c r="B251" s="352"/>
      <c r="C251" s="1252"/>
      <c r="D251" s="1252"/>
      <c r="E251" s="1248"/>
      <c r="F251" s="1249"/>
      <c r="G251" s="1249"/>
      <c r="H251" s="1250"/>
      <c r="I251" s="1245"/>
      <c r="J251" s="1251"/>
      <c r="K251" s="1245"/>
      <c r="L251" s="1251"/>
      <c r="M251" s="1245"/>
      <c r="N251" s="1251"/>
      <c r="O251" s="1245"/>
      <c r="P251" s="1321"/>
      <c r="Q251" s="1323"/>
      <c r="S251" s="1203"/>
    </row>
    <row r="252" spans="1:19" ht="14.5">
      <c r="A252" s="1630" t="s">
        <v>695</v>
      </c>
      <c r="B252" s="1631"/>
      <c r="C252" s="1252"/>
      <c r="D252" s="1252"/>
      <c r="E252" s="1248"/>
      <c r="F252" s="1249"/>
      <c r="G252" s="1249"/>
      <c r="H252" s="1293">
        <f>SUM(H233:H251)</f>
        <v>80815</v>
      </c>
      <c r="I252" s="1245"/>
      <c r="J252" s="1319">
        <v>1000</v>
      </c>
      <c r="K252" s="1245"/>
      <c r="L252" s="1319">
        <v>1000</v>
      </c>
      <c r="M252" s="1245"/>
      <c r="N252" s="1250">
        <v>1000</v>
      </c>
      <c r="O252" s="1245"/>
      <c r="P252" s="1318">
        <v>83815</v>
      </c>
      <c r="Q252" s="1323"/>
      <c r="S252" s="1203"/>
    </row>
    <row r="253" spans="1:19">
      <c r="A253" s="1320"/>
      <c r="B253" s="352"/>
      <c r="C253" s="1252"/>
      <c r="D253" s="1252"/>
      <c r="E253" s="1248"/>
      <c r="F253" s="1249"/>
      <c r="G253" s="1249"/>
      <c r="H253" s="1250"/>
      <c r="I253" s="1245"/>
      <c r="J253" s="1251"/>
      <c r="K253" s="1245"/>
      <c r="L253" s="1251"/>
      <c r="M253" s="1245"/>
      <c r="N253" s="1251"/>
      <c r="O253" s="1245"/>
      <c r="P253" s="1321"/>
      <c r="S253" s="1203"/>
    </row>
    <row r="254" spans="1:19">
      <c r="A254" s="1322" t="s">
        <v>96</v>
      </c>
      <c r="B254" s="352"/>
      <c r="C254" s="1252"/>
      <c r="D254" s="1252"/>
      <c r="E254" s="1248"/>
      <c r="F254" s="1249"/>
      <c r="G254" s="1249"/>
      <c r="H254" s="1250">
        <f>SUM(H252,H216,H179,H133,H87,H38)</f>
        <v>909304.5</v>
      </c>
      <c r="I254" s="1245"/>
      <c r="J254" s="1251">
        <v>268688.5</v>
      </c>
      <c r="K254" s="1245"/>
      <c r="L254" s="1251">
        <v>58289.5</v>
      </c>
      <c r="M254" s="1245"/>
      <c r="N254" s="1251">
        <v>140584</v>
      </c>
      <c r="O254" s="1245"/>
      <c r="P254" s="1321" t="s">
        <v>2581</v>
      </c>
      <c r="S254" s="1203"/>
    </row>
    <row r="255" spans="1:19" ht="13.5" thickBot="1">
      <c r="A255" s="1320"/>
      <c r="B255" s="352"/>
      <c r="C255" s="1271"/>
      <c r="D255" s="1271"/>
      <c r="E255" s="1272"/>
      <c r="F255" s="1249"/>
      <c r="G255" s="1249"/>
      <c r="H255" s="352"/>
      <c r="I255" s="352"/>
      <c r="J255" s="1319"/>
      <c r="K255" s="352"/>
      <c r="L255" s="1319"/>
      <c r="M255" s="352"/>
      <c r="N255" s="1250"/>
      <c r="O255" s="352"/>
      <c r="P255" s="1318"/>
      <c r="S255" s="1203"/>
    </row>
    <row r="256" spans="1:19" ht="13.5" thickTop="1">
      <c r="A256" s="1260"/>
      <c r="B256" s="1259" t="s">
        <v>197</v>
      </c>
      <c r="C256" s="1261"/>
      <c r="D256" s="1261"/>
      <c r="E256" s="1262"/>
      <c r="F256" s="1263"/>
      <c r="G256" s="1263"/>
      <c r="H256" s="1259"/>
      <c r="I256" s="1259"/>
      <c r="J256" s="1259"/>
      <c r="K256" s="1259"/>
      <c r="L256" s="1259"/>
      <c r="M256" s="1259"/>
      <c r="N256" s="1259"/>
      <c r="O256" s="1259"/>
      <c r="P256" s="1317"/>
      <c r="S256" s="1203"/>
    </row>
    <row r="257" spans="1:21">
      <c r="A257" s="1260"/>
      <c r="B257" s="1259"/>
      <c r="C257" s="1261"/>
      <c r="D257" s="1261"/>
      <c r="E257" s="1262"/>
      <c r="F257" s="1263"/>
      <c r="G257" s="1263"/>
      <c r="H257" s="1259"/>
      <c r="I257" s="1259"/>
      <c r="J257" s="1259" t="s">
        <v>99</v>
      </c>
      <c r="K257" s="1259"/>
      <c r="L257" s="1632" t="s">
        <v>2579</v>
      </c>
      <c r="M257" s="1632"/>
      <c r="N257" s="1632"/>
      <c r="O257" s="1259"/>
      <c r="P257" s="1316"/>
      <c r="S257" s="1203"/>
    </row>
    <row r="258" spans="1:21">
      <c r="A258" s="1260"/>
      <c r="B258" s="1259"/>
      <c r="C258" s="1261"/>
      <c r="D258" s="1261"/>
      <c r="E258" s="1262"/>
      <c r="F258" s="1263"/>
      <c r="G258" s="1263"/>
      <c r="H258" s="1259"/>
      <c r="I258" s="1259"/>
      <c r="J258" s="1259"/>
      <c r="K258" s="1259"/>
      <c r="L258" s="1623" t="s">
        <v>408</v>
      </c>
      <c r="M258" s="1623"/>
      <c r="N258" s="1623"/>
      <c r="O258" s="1259"/>
      <c r="P258" s="1270"/>
      <c r="S258" s="1203"/>
    </row>
    <row r="259" spans="1:21">
      <c r="A259" s="1230" t="s">
        <v>2580</v>
      </c>
      <c r="B259" s="1217"/>
      <c r="C259" s="1315"/>
      <c r="D259" s="1315"/>
      <c r="E259" s="1217"/>
      <c r="F259" s="1217"/>
      <c r="G259" s="1217"/>
      <c r="H259" s="1217"/>
      <c r="I259" s="1217"/>
      <c r="J259" s="1217"/>
      <c r="K259" s="1217"/>
      <c r="L259" s="1217"/>
      <c r="M259" s="1217"/>
      <c r="N259" s="1217"/>
      <c r="O259" s="1217"/>
      <c r="P259" s="1217"/>
      <c r="S259" s="1203"/>
    </row>
    <row r="260" spans="1:21" ht="12.5">
      <c r="A260" s="1217"/>
      <c r="B260" s="1217"/>
      <c r="C260" s="1315"/>
      <c r="D260" s="1315"/>
      <c r="E260" s="1217"/>
      <c r="F260" s="1217"/>
      <c r="G260" s="1217"/>
      <c r="H260" s="1217"/>
      <c r="I260" s="1217"/>
      <c r="J260" s="1217"/>
      <c r="K260" s="1217"/>
      <c r="L260" s="1217"/>
      <c r="M260" s="1217"/>
      <c r="N260" s="1217"/>
      <c r="O260" s="1217"/>
      <c r="P260" s="1217"/>
      <c r="U260" s="574"/>
    </row>
    <row r="311" spans="18:18">
      <c r="R311" s="574"/>
    </row>
    <row r="312" spans="18:18">
      <c r="R312" s="574"/>
    </row>
    <row r="313" spans="18:18">
      <c r="R313" s="574"/>
    </row>
    <row r="314" spans="18:18">
      <c r="R314" s="574"/>
    </row>
    <row r="315" spans="18:18">
      <c r="R315" s="574"/>
    </row>
    <row r="334" ht="13.5" customHeight="1"/>
    <row r="335" ht="0.75" hidden="1" customHeight="1"/>
    <row r="341" spans="17:18">
      <c r="R341" s="574"/>
    </row>
    <row r="342" spans="17:18">
      <c r="Q342" s="1259"/>
      <c r="R342" s="574"/>
    </row>
  </sheetData>
  <mergeCells count="43">
    <mergeCell ref="A140:P140"/>
    <mergeCell ref="A141:P141"/>
    <mergeCell ref="A2:P2"/>
    <mergeCell ref="A3:P3"/>
    <mergeCell ref="A95:P95"/>
    <mergeCell ref="A96:P96"/>
    <mergeCell ref="A49:P49"/>
    <mergeCell ref="A50:P50"/>
    <mergeCell ref="AA75:AC75"/>
    <mergeCell ref="AA76:AC76"/>
    <mergeCell ref="AH173:AI173"/>
    <mergeCell ref="V166:AI166"/>
    <mergeCell ref="V167:AI167"/>
    <mergeCell ref="AB172:AI172"/>
    <mergeCell ref="Y173:Z173"/>
    <mergeCell ref="AB173:AC173"/>
    <mergeCell ref="AD173:AE173"/>
    <mergeCell ref="AF173:AG173"/>
    <mergeCell ref="AE205:AG205"/>
    <mergeCell ref="AE206:AG206"/>
    <mergeCell ref="L182:N182"/>
    <mergeCell ref="L183:N183"/>
    <mergeCell ref="L219:N219"/>
    <mergeCell ref="I192:P192"/>
    <mergeCell ref="I193:J193"/>
    <mergeCell ref="K193:L193"/>
    <mergeCell ref="M193:N193"/>
    <mergeCell ref="O193:P193"/>
    <mergeCell ref="E188:J188"/>
    <mergeCell ref="L257:N257"/>
    <mergeCell ref="L258:N258"/>
    <mergeCell ref="D230:D232"/>
    <mergeCell ref="I230:P230"/>
    <mergeCell ref="E231:F231"/>
    <mergeCell ref="I231:J231"/>
    <mergeCell ref="K231:L231"/>
    <mergeCell ref="M231:N231"/>
    <mergeCell ref="O231:P231"/>
    <mergeCell ref="L220:N220"/>
    <mergeCell ref="D192:D194"/>
    <mergeCell ref="E193:F193"/>
    <mergeCell ref="E226:J226"/>
    <mergeCell ref="A252:B252"/>
  </mergeCells>
  <pageMargins left="0.7" right="0.7" top="0.75" bottom="0.75" header="0.3" footer="0.3"/>
  <pageSetup paperSize="5" orientation="landscape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2731-1081-4F78-9D1D-A0445F25D2B1}">
  <sheetPr>
    <tabColor rgb="FF00B050"/>
  </sheetPr>
  <dimension ref="A1:AC181"/>
  <sheetViews>
    <sheetView view="pageLayout" zoomScale="50" zoomScaleNormal="80" zoomScaleSheetLayoutView="96" zoomScalePageLayoutView="50" workbookViewId="0">
      <selection activeCell="F176" sqref="F176"/>
    </sheetView>
  </sheetViews>
  <sheetFormatPr defaultRowHeight="13"/>
  <cols>
    <col min="1" max="1" width="8.54296875" style="261" customWidth="1"/>
    <col min="2" max="2" width="35.54296875" style="261" customWidth="1"/>
    <col min="3" max="3" width="8.984375E-2" style="262" customWidth="1"/>
    <col min="4" max="4" width="10" style="261" customWidth="1"/>
    <col min="5" max="5" width="6.453125" style="261" hidden="1" customWidth="1"/>
    <col min="6" max="6" width="12.54296875" style="261" customWidth="1"/>
    <col min="7" max="7" width="11.26953125" style="261" customWidth="1"/>
    <col min="8" max="8" width="12.54296875" style="261" customWidth="1"/>
    <col min="9" max="9" width="10.7265625" style="261" customWidth="1"/>
    <col min="10" max="10" width="11" style="261" customWidth="1"/>
    <col min="11" max="11" width="10.7265625" style="261" customWidth="1"/>
    <col min="12" max="12" width="11" style="261" customWidth="1"/>
    <col min="13" max="13" width="10.1796875" style="261" customWidth="1"/>
    <col min="14" max="14" width="12.81640625" style="261" customWidth="1"/>
    <col min="15" max="16" width="11.7265625" style="263" customWidth="1"/>
    <col min="17" max="256" width="8.7265625" style="263"/>
    <col min="257" max="257" width="8.54296875" style="263" customWidth="1"/>
    <col min="258" max="258" width="35.54296875" style="263" customWidth="1"/>
    <col min="259" max="259" width="0" style="263" hidden="1" customWidth="1"/>
    <col min="260" max="260" width="10" style="263" customWidth="1"/>
    <col min="261" max="261" width="0" style="263" hidden="1" customWidth="1"/>
    <col min="262" max="262" width="12.54296875" style="263" customWidth="1"/>
    <col min="263" max="263" width="11.26953125" style="263" customWidth="1"/>
    <col min="264" max="264" width="12.54296875" style="263" customWidth="1"/>
    <col min="265" max="265" width="10.7265625" style="263" customWidth="1"/>
    <col min="266" max="266" width="11" style="263" customWidth="1"/>
    <col min="267" max="267" width="10.7265625" style="263" customWidth="1"/>
    <col min="268" max="268" width="11" style="263" customWidth="1"/>
    <col min="269" max="269" width="10.1796875" style="263" customWidth="1"/>
    <col min="270" max="270" width="12.81640625" style="263" customWidth="1"/>
    <col min="271" max="272" width="11.7265625" style="263" customWidth="1"/>
    <col min="273" max="512" width="8.7265625" style="263"/>
    <col min="513" max="513" width="8.54296875" style="263" customWidth="1"/>
    <col min="514" max="514" width="35.54296875" style="263" customWidth="1"/>
    <col min="515" max="515" width="0" style="263" hidden="1" customWidth="1"/>
    <col min="516" max="516" width="10" style="263" customWidth="1"/>
    <col min="517" max="517" width="0" style="263" hidden="1" customWidth="1"/>
    <col min="518" max="518" width="12.54296875" style="263" customWidth="1"/>
    <col min="519" max="519" width="11.26953125" style="263" customWidth="1"/>
    <col min="520" max="520" width="12.54296875" style="263" customWidth="1"/>
    <col min="521" max="521" width="10.7265625" style="263" customWidth="1"/>
    <col min="522" max="522" width="11" style="263" customWidth="1"/>
    <col min="523" max="523" width="10.7265625" style="263" customWidth="1"/>
    <col min="524" max="524" width="11" style="263" customWidth="1"/>
    <col min="525" max="525" width="10.1796875" style="263" customWidth="1"/>
    <col min="526" max="526" width="12.81640625" style="263" customWidth="1"/>
    <col min="527" max="528" width="11.7265625" style="263" customWidth="1"/>
    <col min="529" max="768" width="8.7265625" style="263"/>
    <col min="769" max="769" width="8.54296875" style="263" customWidth="1"/>
    <col min="770" max="770" width="35.54296875" style="263" customWidth="1"/>
    <col min="771" max="771" width="0" style="263" hidden="1" customWidth="1"/>
    <col min="772" max="772" width="10" style="263" customWidth="1"/>
    <col min="773" max="773" width="0" style="263" hidden="1" customWidth="1"/>
    <col min="774" max="774" width="12.54296875" style="263" customWidth="1"/>
    <col min="775" max="775" width="11.26953125" style="263" customWidth="1"/>
    <col min="776" max="776" width="12.54296875" style="263" customWidth="1"/>
    <col min="777" max="777" width="10.7265625" style="263" customWidth="1"/>
    <col min="778" max="778" width="11" style="263" customWidth="1"/>
    <col min="779" max="779" width="10.7265625" style="263" customWidth="1"/>
    <col min="780" max="780" width="11" style="263" customWidth="1"/>
    <col min="781" max="781" width="10.1796875" style="263" customWidth="1"/>
    <col min="782" max="782" width="12.81640625" style="263" customWidth="1"/>
    <col min="783" max="784" width="11.7265625" style="263" customWidth="1"/>
    <col min="785" max="1024" width="8.7265625" style="263"/>
    <col min="1025" max="1025" width="8.54296875" style="263" customWidth="1"/>
    <col min="1026" max="1026" width="35.54296875" style="263" customWidth="1"/>
    <col min="1027" max="1027" width="0" style="263" hidden="1" customWidth="1"/>
    <col min="1028" max="1028" width="10" style="263" customWidth="1"/>
    <col min="1029" max="1029" width="0" style="263" hidden="1" customWidth="1"/>
    <col min="1030" max="1030" width="12.54296875" style="263" customWidth="1"/>
    <col min="1031" max="1031" width="11.26953125" style="263" customWidth="1"/>
    <col min="1032" max="1032" width="12.54296875" style="263" customWidth="1"/>
    <col min="1033" max="1033" width="10.7265625" style="263" customWidth="1"/>
    <col min="1034" max="1034" width="11" style="263" customWidth="1"/>
    <col min="1035" max="1035" width="10.7265625" style="263" customWidth="1"/>
    <col min="1036" max="1036" width="11" style="263" customWidth="1"/>
    <col min="1037" max="1037" width="10.1796875" style="263" customWidth="1"/>
    <col min="1038" max="1038" width="12.81640625" style="263" customWidth="1"/>
    <col min="1039" max="1040" width="11.7265625" style="263" customWidth="1"/>
    <col min="1041" max="1280" width="8.7265625" style="263"/>
    <col min="1281" max="1281" width="8.54296875" style="263" customWidth="1"/>
    <col min="1282" max="1282" width="35.54296875" style="263" customWidth="1"/>
    <col min="1283" max="1283" width="0" style="263" hidden="1" customWidth="1"/>
    <col min="1284" max="1284" width="10" style="263" customWidth="1"/>
    <col min="1285" max="1285" width="0" style="263" hidden="1" customWidth="1"/>
    <col min="1286" max="1286" width="12.54296875" style="263" customWidth="1"/>
    <col min="1287" max="1287" width="11.26953125" style="263" customWidth="1"/>
    <col min="1288" max="1288" width="12.54296875" style="263" customWidth="1"/>
    <col min="1289" max="1289" width="10.7265625" style="263" customWidth="1"/>
    <col min="1290" max="1290" width="11" style="263" customWidth="1"/>
    <col min="1291" max="1291" width="10.7265625" style="263" customWidth="1"/>
    <col min="1292" max="1292" width="11" style="263" customWidth="1"/>
    <col min="1293" max="1293" width="10.1796875" style="263" customWidth="1"/>
    <col min="1294" max="1294" width="12.81640625" style="263" customWidth="1"/>
    <col min="1295" max="1296" width="11.7265625" style="263" customWidth="1"/>
    <col min="1297" max="1536" width="8.7265625" style="263"/>
    <col min="1537" max="1537" width="8.54296875" style="263" customWidth="1"/>
    <col min="1538" max="1538" width="35.54296875" style="263" customWidth="1"/>
    <col min="1539" max="1539" width="0" style="263" hidden="1" customWidth="1"/>
    <col min="1540" max="1540" width="10" style="263" customWidth="1"/>
    <col min="1541" max="1541" width="0" style="263" hidden="1" customWidth="1"/>
    <col min="1542" max="1542" width="12.54296875" style="263" customWidth="1"/>
    <col min="1543" max="1543" width="11.26953125" style="263" customWidth="1"/>
    <col min="1544" max="1544" width="12.54296875" style="263" customWidth="1"/>
    <col min="1545" max="1545" width="10.7265625" style="263" customWidth="1"/>
    <col min="1546" max="1546" width="11" style="263" customWidth="1"/>
    <col min="1547" max="1547" width="10.7265625" style="263" customWidth="1"/>
    <col min="1548" max="1548" width="11" style="263" customWidth="1"/>
    <col min="1549" max="1549" width="10.1796875" style="263" customWidth="1"/>
    <col min="1550" max="1550" width="12.81640625" style="263" customWidth="1"/>
    <col min="1551" max="1552" width="11.7265625" style="263" customWidth="1"/>
    <col min="1553" max="1792" width="8.7265625" style="263"/>
    <col min="1793" max="1793" width="8.54296875" style="263" customWidth="1"/>
    <col min="1794" max="1794" width="35.54296875" style="263" customWidth="1"/>
    <col min="1795" max="1795" width="0" style="263" hidden="1" customWidth="1"/>
    <col min="1796" max="1796" width="10" style="263" customWidth="1"/>
    <col min="1797" max="1797" width="0" style="263" hidden="1" customWidth="1"/>
    <col min="1798" max="1798" width="12.54296875" style="263" customWidth="1"/>
    <col min="1799" max="1799" width="11.26953125" style="263" customWidth="1"/>
    <col min="1800" max="1800" width="12.54296875" style="263" customWidth="1"/>
    <col min="1801" max="1801" width="10.7265625" style="263" customWidth="1"/>
    <col min="1802" max="1802" width="11" style="263" customWidth="1"/>
    <col min="1803" max="1803" width="10.7265625" style="263" customWidth="1"/>
    <col min="1804" max="1804" width="11" style="263" customWidth="1"/>
    <col min="1805" max="1805" width="10.1796875" style="263" customWidth="1"/>
    <col min="1806" max="1806" width="12.81640625" style="263" customWidth="1"/>
    <col min="1807" max="1808" width="11.7265625" style="263" customWidth="1"/>
    <col min="1809" max="2048" width="8.7265625" style="263"/>
    <col min="2049" max="2049" width="8.54296875" style="263" customWidth="1"/>
    <col min="2050" max="2050" width="35.54296875" style="263" customWidth="1"/>
    <col min="2051" max="2051" width="0" style="263" hidden="1" customWidth="1"/>
    <col min="2052" max="2052" width="10" style="263" customWidth="1"/>
    <col min="2053" max="2053" width="0" style="263" hidden="1" customWidth="1"/>
    <col min="2054" max="2054" width="12.54296875" style="263" customWidth="1"/>
    <col min="2055" max="2055" width="11.26953125" style="263" customWidth="1"/>
    <col min="2056" max="2056" width="12.54296875" style="263" customWidth="1"/>
    <col min="2057" max="2057" width="10.7265625" style="263" customWidth="1"/>
    <col min="2058" max="2058" width="11" style="263" customWidth="1"/>
    <col min="2059" max="2059" width="10.7265625" style="263" customWidth="1"/>
    <col min="2060" max="2060" width="11" style="263" customWidth="1"/>
    <col min="2061" max="2061" width="10.1796875" style="263" customWidth="1"/>
    <col min="2062" max="2062" width="12.81640625" style="263" customWidth="1"/>
    <col min="2063" max="2064" width="11.7265625" style="263" customWidth="1"/>
    <col min="2065" max="2304" width="8.7265625" style="263"/>
    <col min="2305" max="2305" width="8.54296875" style="263" customWidth="1"/>
    <col min="2306" max="2306" width="35.54296875" style="263" customWidth="1"/>
    <col min="2307" max="2307" width="0" style="263" hidden="1" customWidth="1"/>
    <col min="2308" max="2308" width="10" style="263" customWidth="1"/>
    <col min="2309" max="2309" width="0" style="263" hidden="1" customWidth="1"/>
    <col min="2310" max="2310" width="12.54296875" style="263" customWidth="1"/>
    <col min="2311" max="2311" width="11.26953125" style="263" customWidth="1"/>
    <col min="2312" max="2312" width="12.54296875" style="263" customWidth="1"/>
    <col min="2313" max="2313" width="10.7265625" style="263" customWidth="1"/>
    <col min="2314" max="2314" width="11" style="263" customWidth="1"/>
    <col min="2315" max="2315" width="10.7265625" style="263" customWidth="1"/>
    <col min="2316" max="2316" width="11" style="263" customWidth="1"/>
    <col min="2317" max="2317" width="10.1796875" style="263" customWidth="1"/>
    <col min="2318" max="2318" width="12.81640625" style="263" customWidth="1"/>
    <col min="2319" max="2320" width="11.7265625" style="263" customWidth="1"/>
    <col min="2321" max="2560" width="8.7265625" style="263"/>
    <col min="2561" max="2561" width="8.54296875" style="263" customWidth="1"/>
    <col min="2562" max="2562" width="35.54296875" style="263" customWidth="1"/>
    <col min="2563" max="2563" width="0" style="263" hidden="1" customWidth="1"/>
    <col min="2564" max="2564" width="10" style="263" customWidth="1"/>
    <col min="2565" max="2565" width="0" style="263" hidden="1" customWidth="1"/>
    <col min="2566" max="2566" width="12.54296875" style="263" customWidth="1"/>
    <col min="2567" max="2567" width="11.26953125" style="263" customWidth="1"/>
    <col min="2568" max="2568" width="12.54296875" style="263" customWidth="1"/>
    <col min="2569" max="2569" width="10.7265625" style="263" customWidth="1"/>
    <col min="2570" max="2570" width="11" style="263" customWidth="1"/>
    <col min="2571" max="2571" width="10.7265625" style="263" customWidth="1"/>
    <col min="2572" max="2572" width="11" style="263" customWidth="1"/>
    <col min="2573" max="2573" width="10.1796875" style="263" customWidth="1"/>
    <col min="2574" max="2574" width="12.81640625" style="263" customWidth="1"/>
    <col min="2575" max="2576" width="11.7265625" style="263" customWidth="1"/>
    <col min="2577" max="2816" width="8.7265625" style="263"/>
    <col min="2817" max="2817" width="8.54296875" style="263" customWidth="1"/>
    <col min="2818" max="2818" width="35.54296875" style="263" customWidth="1"/>
    <col min="2819" max="2819" width="0" style="263" hidden="1" customWidth="1"/>
    <col min="2820" max="2820" width="10" style="263" customWidth="1"/>
    <col min="2821" max="2821" width="0" style="263" hidden="1" customWidth="1"/>
    <col min="2822" max="2822" width="12.54296875" style="263" customWidth="1"/>
    <col min="2823" max="2823" width="11.26953125" style="263" customWidth="1"/>
    <col min="2824" max="2824" width="12.54296875" style="263" customWidth="1"/>
    <col min="2825" max="2825" width="10.7265625" style="263" customWidth="1"/>
    <col min="2826" max="2826" width="11" style="263" customWidth="1"/>
    <col min="2827" max="2827" width="10.7265625" style="263" customWidth="1"/>
    <col min="2828" max="2828" width="11" style="263" customWidth="1"/>
    <col min="2829" max="2829" width="10.1796875" style="263" customWidth="1"/>
    <col min="2830" max="2830" width="12.81640625" style="263" customWidth="1"/>
    <col min="2831" max="2832" width="11.7265625" style="263" customWidth="1"/>
    <col min="2833" max="3072" width="8.7265625" style="263"/>
    <col min="3073" max="3073" width="8.54296875" style="263" customWidth="1"/>
    <col min="3074" max="3074" width="35.54296875" style="263" customWidth="1"/>
    <col min="3075" max="3075" width="0" style="263" hidden="1" customWidth="1"/>
    <col min="3076" max="3076" width="10" style="263" customWidth="1"/>
    <col min="3077" max="3077" width="0" style="263" hidden="1" customWidth="1"/>
    <col min="3078" max="3078" width="12.54296875" style="263" customWidth="1"/>
    <col min="3079" max="3079" width="11.26953125" style="263" customWidth="1"/>
    <col min="3080" max="3080" width="12.54296875" style="263" customWidth="1"/>
    <col min="3081" max="3081" width="10.7265625" style="263" customWidth="1"/>
    <col min="3082" max="3082" width="11" style="263" customWidth="1"/>
    <col min="3083" max="3083" width="10.7265625" style="263" customWidth="1"/>
    <col min="3084" max="3084" width="11" style="263" customWidth="1"/>
    <col min="3085" max="3085" width="10.1796875" style="263" customWidth="1"/>
    <col min="3086" max="3086" width="12.81640625" style="263" customWidth="1"/>
    <col min="3087" max="3088" width="11.7265625" style="263" customWidth="1"/>
    <col min="3089" max="3328" width="8.7265625" style="263"/>
    <col min="3329" max="3329" width="8.54296875" style="263" customWidth="1"/>
    <col min="3330" max="3330" width="35.54296875" style="263" customWidth="1"/>
    <col min="3331" max="3331" width="0" style="263" hidden="1" customWidth="1"/>
    <col min="3332" max="3332" width="10" style="263" customWidth="1"/>
    <col min="3333" max="3333" width="0" style="263" hidden="1" customWidth="1"/>
    <col min="3334" max="3334" width="12.54296875" style="263" customWidth="1"/>
    <col min="3335" max="3335" width="11.26953125" style="263" customWidth="1"/>
    <col min="3336" max="3336" width="12.54296875" style="263" customWidth="1"/>
    <col min="3337" max="3337" width="10.7265625" style="263" customWidth="1"/>
    <col min="3338" max="3338" width="11" style="263" customWidth="1"/>
    <col min="3339" max="3339" width="10.7265625" style="263" customWidth="1"/>
    <col min="3340" max="3340" width="11" style="263" customWidth="1"/>
    <col min="3341" max="3341" width="10.1796875" style="263" customWidth="1"/>
    <col min="3342" max="3342" width="12.81640625" style="263" customWidth="1"/>
    <col min="3343" max="3344" width="11.7265625" style="263" customWidth="1"/>
    <col min="3345" max="3584" width="8.7265625" style="263"/>
    <col min="3585" max="3585" width="8.54296875" style="263" customWidth="1"/>
    <col min="3586" max="3586" width="35.54296875" style="263" customWidth="1"/>
    <col min="3587" max="3587" width="0" style="263" hidden="1" customWidth="1"/>
    <col min="3588" max="3588" width="10" style="263" customWidth="1"/>
    <col min="3589" max="3589" width="0" style="263" hidden="1" customWidth="1"/>
    <col min="3590" max="3590" width="12.54296875" style="263" customWidth="1"/>
    <col min="3591" max="3591" width="11.26953125" style="263" customWidth="1"/>
    <col min="3592" max="3592" width="12.54296875" style="263" customWidth="1"/>
    <col min="3593" max="3593" width="10.7265625" style="263" customWidth="1"/>
    <col min="3594" max="3594" width="11" style="263" customWidth="1"/>
    <col min="3595" max="3595" width="10.7265625" style="263" customWidth="1"/>
    <col min="3596" max="3596" width="11" style="263" customWidth="1"/>
    <col min="3597" max="3597" width="10.1796875" style="263" customWidth="1"/>
    <col min="3598" max="3598" width="12.81640625" style="263" customWidth="1"/>
    <col min="3599" max="3600" width="11.7265625" style="263" customWidth="1"/>
    <col min="3601" max="3840" width="8.7265625" style="263"/>
    <col min="3841" max="3841" width="8.54296875" style="263" customWidth="1"/>
    <col min="3842" max="3842" width="35.54296875" style="263" customWidth="1"/>
    <col min="3843" max="3843" width="0" style="263" hidden="1" customWidth="1"/>
    <col min="3844" max="3844" width="10" style="263" customWidth="1"/>
    <col min="3845" max="3845" width="0" style="263" hidden="1" customWidth="1"/>
    <col min="3846" max="3846" width="12.54296875" style="263" customWidth="1"/>
    <col min="3847" max="3847" width="11.26953125" style="263" customWidth="1"/>
    <col min="3848" max="3848" width="12.54296875" style="263" customWidth="1"/>
    <col min="3849" max="3849" width="10.7265625" style="263" customWidth="1"/>
    <col min="3850" max="3850" width="11" style="263" customWidth="1"/>
    <col min="3851" max="3851" width="10.7265625" style="263" customWidth="1"/>
    <col min="3852" max="3852" width="11" style="263" customWidth="1"/>
    <col min="3853" max="3853" width="10.1796875" style="263" customWidth="1"/>
    <col min="3854" max="3854" width="12.81640625" style="263" customWidth="1"/>
    <col min="3855" max="3856" width="11.7265625" style="263" customWidth="1"/>
    <col min="3857" max="4096" width="8.7265625" style="263"/>
    <col min="4097" max="4097" width="8.54296875" style="263" customWidth="1"/>
    <col min="4098" max="4098" width="35.54296875" style="263" customWidth="1"/>
    <col min="4099" max="4099" width="0" style="263" hidden="1" customWidth="1"/>
    <col min="4100" max="4100" width="10" style="263" customWidth="1"/>
    <col min="4101" max="4101" width="0" style="263" hidden="1" customWidth="1"/>
    <col min="4102" max="4102" width="12.54296875" style="263" customWidth="1"/>
    <col min="4103" max="4103" width="11.26953125" style="263" customWidth="1"/>
    <col min="4104" max="4104" width="12.54296875" style="263" customWidth="1"/>
    <col min="4105" max="4105" width="10.7265625" style="263" customWidth="1"/>
    <col min="4106" max="4106" width="11" style="263" customWidth="1"/>
    <col min="4107" max="4107" width="10.7265625" style="263" customWidth="1"/>
    <col min="4108" max="4108" width="11" style="263" customWidth="1"/>
    <col min="4109" max="4109" width="10.1796875" style="263" customWidth="1"/>
    <col min="4110" max="4110" width="12.81640625" style="263" customWidth="1"/>
    <col min="4111" max="4112" width="11.7265625" style="263" customWidth="1"/>
    <col min="4113" max="4352" width="8.7265625" style="263"/>
    <col min="4353" max="4353" width="8.54296875" style="263" customWidth="1"/>
    <col min="4354" max="4354" width="35.54296875" style="263" customWidth="1"/>
    <col min="4355" max="4355" width="0" style="263" hidden="1" customWidth="1"/>
    <col min="4356" max="4356" width="10" style="263" customWidth="1"/>
    <col min="4357" max="4357" width="0" style="263" hidden="1" customWidth="1"/>
    <col min="4358" max="4358" width="12.54296875" style="263" customWidth="1"/>
    <col min="4359" max="4359" width="11.26953125" style="263" customWidth="1"/>
    <col min="4360" max="4360" width="12.54296875" style="263" customWidth="1"/>
    <col min="4361" max="4361" width="10.7265625" style="263" customWidth="1"/>
    <col min="4362" max="4362" width="11" style="263" customWidth="1"/>
    <col min="4363" max="4363" width="10.7265625" style="263" customWidth="1"/>
    <col min="4364" max="4364" width="11" style="263" customWidth="1"/>
    <col min="4365" max="4365" width="10.1796875" style="263" customWidth="1"/>
    <col min="4366" max="4366" width="12.81640625" style="263" customWidth="1"/>
    <col min="4367" max="4368" width="11.7265625" style="263" customWidth="1"/>
    <col min="4369" max="4608" width="8.7265625" style="263"/>
    <col min="4609" max="4609" width="8.54296875" style="263" customWidth="1"/>
    <col min="4610" max="4610" width="35.54296875" style="263" customWidth="1"/>
    <col min="4611" max="4611" width="0" style="263" hidden="1" customWidth="1"/>
    <col min="4612" max="4612" width="10" style="263" customWidth="1"/>
    <col min="4613" max="4613" width="0" style="263" hidden="1" customWidth="1"/>
    <col min="4614" max="4614" width="12.54296875" style="263" customWidth="1"/>
    <col min="4615" max="4615" width="11.26953125" style="263" customWidth="1"/>
    <col min="4616" max="4616" width="12.54296875" style="263" customWidth="1"/>
    <col min="4617" max="4617" width="10.7265625" style="263" customWidth="1"/>
    <col min="4618" max="4618" width="11" style="263" customWidth="1"/>
    <col min="4619" max="4619" width="10.7265625" style="263" customWidth="1"/>
    <col min="4620" max="4620" width="11" style="263" customWidth="1"/>
    <col min="4621" max="4621" width="10.1796875" style="263" customWidth="1"/>
    <col min="4622" max="4622" width="12.81640625" style="263" customWidth="1"/>
    <col min="4623" max="4624" width="11.7265625" style="263" customWidth="1"/>
    <col min="4625" max="4864" width="8.7265625" style="263"/>
    <col min="4865" max="4865" width="8.54296875" style="263" customWidth="1"/>
    <col min="4866" max="4866" width="35.54296875" style="263" customWidth="1"/>
    <col min="4867" max="4867" width="0" style="263" hidden="1" customWidth="1"/>
    <col min="4868" max="4868" width="10" style="263" customWidth="1"/>
    <col min="4869" max="4869" width="0" style="263" hidden="1" customWidth="1"/>
    <col min="4870" max="4870" width="12.54296875" style="263" customWidth="1"/>
    <col min="4871" max="4871" width="11.26953125" style="263" customWidth="1"/>
    <col min="4872" max="4872" width="12.54296875" style="263" customWidth="1"/>
    <col min="4873" max="4873" width="10.7265625" style="263" customWidth="1"/>
    <col min="4874" max="4874" width="11" style="263" customWidth="1"/>
    <col min="4875" max="4875" width="10.7265625" style="263" customWidth="1"/>
    <col min="4876" max="4876" width="11" style="263" customWidth="1"/>
    <col min="4877" max="4877" width="10.1796875" style="263" customWidth="1"/>
    <col min="4878" max="4878" width="12.81640625" style="263" customWidth="1"/>
    <col min="4879" max="4880" width="11.7265625" style="263" customWidth="1"/>
    <col min="4881" max="5120" width="8.7265625" style="263"/>
    <col min="5121" max="5121" width="8.54296875" style="263" customWidth="1"/>
    <col min="5122" max="5122" width="35.54296875" style="263" customWidth="1"/>
    <col min="5123" max="5123" width="0" style="263" hidden="1" customWidth="1"/>
    <col min="5124" max="5124" width="10" style="263" customWidth="1"/>
    <col min="5125" max="5125" width="0" style="263" hidden="1" customWidth="1"/>
    <col min="5126" max="5126" width="12.54296875" style="263" customWidth="1"/>
    <col min="5127" max="5127" width="11.26953125" style="263" customWidth="1"/>
    <col min="5128" max="5128" width="12.54296875" style="263" customWidth="1"/>
    <col min="5129" max="5129" width="10.7265625" style="263" customWidth="1"/>
    <col min="5130" max="5130" width="11" style="263" customWidth="1"/>
    <col min="5131" max="5131" width="10.7265625" style="263" customWidth="1"/>
    <col min="5132" max="5132" width="11" style="263" customWidth="1"/>
    <col min="5133" max="5133" width="10.1796875" style="263" customWidth="1"/>
    <col min="5134" max="5134" width="12.81640625" style="263" customWidth="1"/>
    <col min="5135" max="5136" width="11.7265625" style="263" customWidth="1"/>
    <col min="5137" max="5376" width="8.7265625" style="263"/>
    <col min="5377" max="5377" width="8.54296875" style="263" customWidth="1"/>
    <col min="5378" max="5378" width="35.54296875" style="263" customWidth="1"/>
    <col min="5379" max="5379" width="0" style="263" hidden="1" customWidth="1"/>
    <col min="5380" max="5380" width="10" style="263" customWidth="1"/>
    <col min="5381" max="5381" width="0" style="263" hidden="1" customWidth="1"/>
    <col min="5382" max="5382" width="12.54296875" style="263" customWidth="1"/>
    <col min="5383" max="5383" width="11.26953125" style="263" customWidth="1"/>
    <col min="5384" max="5384" width="12.54296875" style="263" customWidth="1"/>
    <col min="5385" max="5385" width="10.7265625" style="263" customWidth="1"/>
    <col min="5386" max="5386" width="11" style="263" customWidth="1"/>
    <col min="5387" max="5387" width="10.7265625" style="263" customWidth="1"/>
    <col min="5388" max="5388" width="11" style="263" customWidth="1"/>
    <col min="5389" max="5389" width="10.1796875" style="263" customWidth="1"/>
    <col min="5390" max="5390" width="12.81640625" style="263" customWidth="1"/>
    <col min="5391" max="5392" width="11.7265625" style="263" customWidth="1"/>
    <col min="5393" max="5632" width="8.7265625" style="263"/>
    <col min="5633" max="5633" width="8.54296875" style="263" customWidth="1"/>
    <col min="5634" max="5634" width="35.54296875" style="263" customWidth="1"/>
    <col min="5635" max="5635" width="0" style="263" hidden="1" customWidth="1"/>
    <col min="5636" max="5636" width="10" style="263" customWidth="1"/>
    <col min="5637" max="5637" width="0" style="263" hidden="1" customWidth="1"/>
    <col min="5638" max="5638" width="12.54296875" style="263" customWidth="1"/>
    <col min="5639" max="5639" width="11.26953125" style="263" customWidth="1"/>
    <col min="5640" max="5640" width="12.54296875" style="263" customWidth="1"/>
    <col min="5641" max="5641" width="10.7265625" style="263" customWidth="1"/>
    <col min="5642" max="5642" width="11" style="263" customWidth="1"/>
    <col min="5643" max="5643" width="10.7265625" style="263" customWidth="1"/>
    <col min="5644" max="5644" width="11" style="263" customWidth="1"/>
    <col min="5645" max="5645" width="10.1796875" style="263" customWidth="1"/>
    <col min="5646" max="5646" width="12.81640625" style="263" customWidth="1"/>
    <col min="5647" max="5648" width="11.7265625" style="263" customWidth="1"/>
    <col min="5649" max="5888" width="8.7265625" style="263"/>
    <col min="5889" max="5889" width="8.54296875" style="263" customWidth="1"/>
    <col min="5890" max="5890" width="35.54296875" style="263" customWidth="1"/>
    <col min="5891" max="5891" width="0" style="263" hidden="1" customWidth="1"/>
    <col min="5892" max="5892" width="10" style="263" customWidth="1"/>
    <col min="5893" max="5893" width="0" style="263" hidden="1" customWidth="1"/>
    <col min="5894" max="5894" width="12.54296875" style="263" customWidth="1"/>
    <col min="5895" max="5895" width="11.26953125" style="263" customWidth="1"/>
    <col min="5896" max="5896" width="12.54296875" style="263" customWidth="1"/>
    <col min="5897" max="5897" width="10.7265625" style="263" customWidth="1"/>
    <col min="5898" max="5898" width="11" style="263" customWidth="1"/>
    <col min="5899" max="5899" width="10.7265625" style="263" customWidth="1"/>
    <col min="5900" max="5900" width="11" style="263" customWidth="1"/>
    <col min="5901" max="5901" width="10.1796875" style="263" customWidth="1"/>
    <col min="5902" max="5902" width="12.81640625" style="263" customWidth="1"/>
    <col min="5903" max="5904" width="11.7265625" style="263" customWidth="1"/>
    <col min="5905" max="6144" width="8.7265625" style="263"/>
    <col min="6145" max="6145" width="8.54296875" style="263" customWidth="1"/>
    <col min="6146" max="6146" width="35.54296875" style="263" customWidth="1"/>
    <col min="6147" max="6147" width="0" style="263" hidden="1" customWidth="1"/>
    <col min="6148" max="6148" width="10" style="263" customWidth="1"/>
    <col min="6149" max="6149" width="0" style="263" hidden="1" customWidth="1"/>
    <col min="6150" max="6150" width="12.54296875" style="263" customWidth="1"/>
    <col min="6151" max="6151" width="11.26953125" style="263" customWidth="1"/>
    <col min="6152" max="6152" width="12.54296875" style="263" customWidth="1"/>
    <col min="6153" max="6153" width="10.7265625" style="263" customWidth="1"/>
    <col min="6154" max="6154" width="11" style="263" customWidth="1"/>
    <col min="6155" max="6155" width="10.7265625" style="263" customWidth="1"/>
    <col min="6156" max="6156" width="11" style="263" customWidth="1"/>
    <col min="6157" max="6157" width="10.1796875" style="263" customWidth="1"/>
    <col min="6158" max="6158" width="12.81640625" style="263" customWidth="1"/>
    <col min="6159" max="6160" width="11.7265625" style="263" customWidth="1"/>
    <col min="6161" max="6400" width="8.7265625" style="263"/>
    <col min="6401" max="6401" width="8.54296875" style="263" customWidth="1"/>
    <col min="6402" max="6402" width="35.54296875" style="263" customWidth="1"/>
    <col min="6403" max="6403" width="0" style="263" hidden="1" customWidth="1"/>
    <col min="6404" max="6404" width="10" style="263" customWidth="1"/>
    <col min="6405" max="6405" width="0" style="263" hidden="1" customWidth="1"/>
    <col min="6406" max="6406" width="12.54296875" style="263" customWidth="1"/>
    <col min="6407" max="6407" width="11.26953125" style="263" customWidth="1"/>
    <col min="6408" max="6408" width="12.54296875" style="263" customWidth="1"/>
    <col min="6409" max="6409" width="10.7265625" style="263" customWidth="1"/>
    <col min="6410" max="6410" width="11" style="263" customWidth="1"/>
    <col min="6411" max="6411" width="10.7265625" style="263" customWidth="1"/>
    <col min="6412" max="6412" width="11" style="263" customWidth="1"/>
    <col min="6413" max="6413" width="10.1796875" style="263" customWidth="1"/>
    <col min="6414" max="6414" width="12.81640625" style="263" customWidth="1"/>
    <col min="6415" max="6416" width="11.7265625" style="263" customWidth="1"/>
    <col min="6417" max="6656" width="8.7265625" style="263"/>
    <col min="6657" max="6657" width="8.54296875" style="263" customWidth="1"/>
    <col min="6658" max="6658" width="35.54296875" style="263" customWidth="1"/>
    <col min="6659" max="6659" width="0" style="263" hidden="1" customWidth="1"/>
    <col min="6660" max="6660" width="10" style="263" customWidth="1"/>
    <col min="6661" max="6661" width="0" style="263" hidden="1" customWidth="1"/>
    <col min="6662" max="6662" width="12.54296875" style="263" customWidth="1"/>
    <col min="6663" max="6663" width="11.26953125" style="263" customWidth="1"/>
    <col min="6664" max="6664" width="12.54296875" style="263" customWidth="1"/>
    <col min="6665" max="6665" width="10.7265625" style="263" customWidth="1"/>
    <col min="6666" max="6666" width="11" style="263" customWidth="1"/>
    <col min="6667" max="6667" width="10.7265625" style="263" customWidth="1"/>
    <col min="6668" max="6668" width="11" style="263" customWidth="1"/>
    <col min="6669" max="6669" width="10.1796875" style="263" customWidth="1"/>
    <col min="6670" max="6670" width="12.81640625" style="263" customWidth="1"/>
    <col min="6671" max="6672" width="11.7265625" style="263" customWidth="1"/>
    <col min="6673" max="6912" width="8.7265625" style="263"/>
    <col min="6913" max="6913" width="8.54296875" style="263" customWidth="1"/>
    <col min="6914" max="6914" width="35.54296875" style="263" customWidth="1"/>
    <col min="6915" max="6915" width="0" style="263" hidden="1" customWidth="1"/>
    <col min="6916" max="6916" width="10" style="263" customWidth="1"/>
    <col min="6917" max="6917" width="0" style="263" hidden="1" customWidth="1"/>
    <col min="6918" max="6918" width="12.54296875" style="263" customWidth="1"/>
    <col min="6919" max="6919" width="11.26953125" style="263" customWidth="1"/>
    <col min="6920" max="6920" width="12.54296875" style="263" customWidth="1"/>
    <col min="6921" max="6921" width="10.7265625" style="263" customWidth="1"/>
    <col min="6922" max="6922" width="11" style="263" customWidth="1"/>
    <col min="6923" max="6923" width="10.7265625" style="263" customWidth="1"/>
    <col min="6924" max="6924" width="11" style="263" customWidth="1"/>
    <col min="6925" max="6925" width="10.1796875" style="263" customWidth="1"/>
    <col min="6926" max="6926" width="12.81640625" style="263" customWidth="1"/>
    <col min="6927" max="6928" width="11.7265625" style="263" customWidth="1"/>
    <col min="6929" max="7168" width="8.7265625" style="263"/>
    <col min="7169" max="7169" width="8.54296875" style="263" customWidth="1"/>
    <col min="7170" max="7170" width="35.54296875" style="263" customWidth="1"/>
    <col min="7171" max="7171" width="0" style="263" hidden="1" customWidth="1"/>
    <col min="7172" max="7172" width="10" style="263" customWidth="1"/>
    <col min="7173" max="7173" width="0" style="263" hidden="1" customWidth="1"/>
    <col min="7174" max="7174" width="12.54296875" style="263" customWidth="1"/>
    <col min="7175" max="7175" width="11.26953125" style="263" customWidth="1"/>
    <col min="7176" max="7176" width="12.54296875" style="263" customWidth="1"/>
    <col min="7177" max="7177" width="10.7265625" style="263" customWidth="1"/>
    <col min="7178" max="7178" width="11" style="263" customWidth="1"/>
    <col min="7179" max="7179" width="10.7265625" style="263" customWidth="1"/>
    <col min="7180" max="7180" width="11" style="263" customWidth="1"/>
    <col min="7181" max="7181" width="10.1796875" style="263" customWidth="1"/>
    <col min="7182" max="7182" width="12.81640625" style="263" customWidth="1"/>
    <col min="7183" max="7184" width="11.7265625" style="263" customWidth="1"/>
    <col min="7185" max="7424" width="8.7265625" style="263"/>
    <col min="7425" max="7425" width="8.54296875" style="263" customWidth="1"/>
    <col min="7426" max="7426" width="35.54296875" style="263" customWidth="1"/>
    <col min="7427" max="7427" width="0" style="263" hidden="1" customWidth="1"/>
    <col min="7428" max="7428" width="10" style="263" customWidth="1"/>
    <col min="7429" max="7429" width="0" style="263" hidden="1" customWidth="1"/>
    <col min="7430" max="7430" width="12.54296875" style="263" customWidth="1"/>
    <col min="7431" max="7431" width="11.26953125" style="263" customWidth="1"/>
    <col min="7432" max="7432" width="12.54296875" style="263" customWidth="1"/>
    <col min="7433" max="7433" width="10.7265625" style="263" customWidth="1"/>
    <col min="7434" max="7434" width="11" style="263" customWidth="1"/>
    <col min="7435" max="7435" width="10.7265625" style="263" customWidth="1"/>
    <col min="7436" max="7436" width="11" style="263" customWidth="1"/>
    <col min="7437" max="7437" width="10.1796875" style="263" customWidth="1"/>
    <col min="7438" max="7438" width="12.81640625" style="263" customWidth="1"/>
    <col min="7439" max="7440" width="11.7265625" style="263" customWidth="1"/>
    <col min="7441" max="7680" width="8.7265625" style="263"/>
    <col min="7681" max="7681" width="8.54296875" style="263" customWidth="1"/>
    <col min="7682" max="7682" width="35.54296875" style="263" customWidth="1"/>
    <col min="7683" max="7683" width="0" style="263" hidden="1" customWidth="1"/>
    <col min="7684" max="7684" width="10" style="263" customWidth="1"/>
    <col min="7685" max="7685" width="0" style="263" hidden="1" customWidth="1"/>
    <col min="7686" max="7686" width="12.54296875" style="263" customWidth="1"/>
    <col min="7687" max="7687" width="11.26953125" style="263" customWidth="1"/>
    <col min="7688" max="7688" width="12.54296875" style="263" customWidth="1"/>
    <col min="7689" max="7689" width="10.7265625" style="263" customWidth="1"/>
    <col min="7690" max="7690" width="11" style="263" customWidth="1"/>
    <col min="7691" max="7691" width="10.7265625" style="263" customWidth="1"/>
    <col min="7692" max="7692" width="11" style="263" customWidth="1"/>
    <col min="7693" max="7693" width="10.1796875" style="263" customWidth="1"/>
    <col min="7694" max="7694" width="12.81640625" style="263" customWidth="1"/>
    <col min="7695" max="7696" width="11.7265625" style="263" customWidth="1"/>
    <col min="7697" max="7936" width="8.7265625" style="263"/>
    <col min="7937" max="7937" width="8.54296875" style="263" customWidth="1"/>
    <col min="7938" max="7938" width="35.54296875" style="263" customWidth="1"/>
    <col min="7939" max="7939" width="0" style="263" hidden="1" customWidth="1"/>
    <col min="7940" max="7940" width="10" style="263" customWidth="1"/>
    <col min="7941" max="7941" width="0" style="263" hidden="1" customWidth="1"/>
    <col min="7942" max="7942" width="12.54296875" style="263" customWidth="1"/>
    <col min="7943" max="7943" width="11.26953125" style="263" customWidth="1"/>
    <col min="7944" max="7944" width="12.54296875" style="263" customWidth="1"/>
    <col min="7945" max="7945" width="10.7265625" style="263" customWidth="1"/>
    <col min="7946" max="7946" width="11" style="263" customWidth="1"/>
    <col min="7947" max="7947" width="10.7265625" style="263" customWidth="1"/>
    <col min="7948" max="7948" width="11" style="263" customWidth="1"/>
    <col min="7949" max="7949" width="10.1796875" style="263" customWidth="1"/>
    <col min="7950" max="7950" width="12.81640625" style="263" customWidth="1"/>
    <col min="7951" max="7952" width="11.7265625" style="263" customWidth="1"/>
    <col min="7953" max="8192" width="8.7265625" style="263"/>
    <col min="8193" max="8193" width="8.54296875" style="263" customWidth="1"/>
    <col min="8194" max="8194" width="35.54296875" style="263" customWidth="1"/>
    <col min="8195" max="8195" width="0" style="263" hidden="1" customWidth="1"/>
    <col min="8196" max="8196" width="10" style="263" customWidth="1"/>
    <col min="8197" max="8197" width="0" style="263" hidden="1" customWidth="1"/>
    <col min="8198" max="8198" width="12.54296875" style="263" customWidth="1"/>
    <col min="8199" max="8199" width="11.26953125" style="263" customWidth="1"/>
    <col min="8200" max="8200" width="12.54296875" style="263" customWidth="1"/>
    <col min="8201" max="8201" width="10.7265625" style="263" customWidth="1"/>
    <col min="8202" max="8202" width="11" style="263" customWidth="1"/>
    <col min="8203" max="8203" width="10.7265625" style="263" customWidth="1"/>
    <col min="8204" max="8204" width="11" style="263" customWidth="1"/>
    <col min="8205" max="8205" width="10.1796875" style="263" customWidth="1"/>
    <col min="8206" max="8206" width="12.81640625" style="263" customWidth="1"/>
    <col min="8207" max="8208" width="11.7265625" style="263" customWidth="1"/>
    <col min="8209" max="8448" width="8.7265625" style="263"/>
    <col min="8449" max="8449" width="8.54296875" style="263" customWidth="1"/>
    <col min="8450" max="8450" width="35.54296875" style="263" customWidth="1"/>
    <col min="8451" max="8451" width="0" style="263" hidden="1" customWidth="1"/>
    <col min="8452" max="8452" width="10" style="263" customWidth="1"/>
    <col min="8453" max="8453" width="0" style="263" hidden="1" customWidth="1"/>
    <col min="8454" max="8454" width="12.54296875" style="263" customWidth="1"/>
    <col min="8455" max="8455" width="11.26953125" style="263" customWidth="1"/>
    <col min="8456" max="8456" width="12.54296875" style="263" customWidth="1"/>
    <col min="8457" max="8457" width="10.7265625" style="263" customWidth="1"/>
    <col min="8458" max="8458" width="11" style="263" customWidth="1"/>
    <col min="8459" max="8459" width="10.7265625" style="263" customWidth="1"/>
    <col min="8460" max="8460" width="11" style="263" customWidth="1"/>
    <col min="8461" max="8461" width="10.1796875" style="263" customWidth="1"/>
    <col min="8462" max="8462" width="12.81640625" style="263" customWidth="1"/>
    <col min="8463" max="8464" width="11.7265625" style="263" customWidth="1"/>
    <col min="8465" max="8704" width="8.7265625" style="263"/>
    <col min="8705" max="8705" width="8.54296875" style="263" customWidth="1"/>
    <col min="8706" max="8706" width="35.54296875" style="263" customWidth="1"/>
    <col min="8707" max="8707" width="0" style="263" hidden="1" customWidth="1"/>
    <col min="8708" max="8708" width="10" style="263" customWidth="1"/>
    <col min="8709" max="8709" width="0" style="263" hidden="1" customWidth="1"/>
    <col min="8710" max="8710" width="12.54296875" style="263" customWidth="1"/>
    <col min="8711" max="8711" width="11.26953125" style="263" customWidth="1"/>
    <col min="8712" max="8712" width="12.54296875" style="263" customWidth="1"/>
    <col min="8713" max="8713" width="10.7265625" style="263" customWidth="1"/>
    <col min="8714" max="8714" width="11" style="263" customWidth="1"/>
    <col min="8715" max="8715" width="10.7265625" style="263" customWidth="1"/>
    <col min="8716" max="8716" width="11" style="263" customWidth="1"/>
    <col min="8717" max="8717" width="10.1796875" style="263" customWidth="1"/>
    <col min="8718" max="8718" width="12.81640625" style="263" customWidth="1"/>
    <col min="8719" max="8720" width="11.7265625" style="263" customWidth="1"/>
    <col min="8721" max="8960" width="8.7265625" style="263"/>
    <col min="8961" max="8961" width="8.54296875" style="263" customWidth="1"/>
    <col min="8962" max="8962" width="35.54296875" style="263" customWidth="1"/>
    <col min="8963" max="8963" width="0" style="263" hidden="1" customWidth="1"/>
    <col min="8964" max="8964" width="10" style="263" customWidth="1"/>
    <col min="8965" max="8965" width="0" style="263" hidden="1" customWidth="1"/>
    <col min="8966" max="8966" width="12.54296875" style="263" customWidth="1"/>
    <col min="8967" max="8967" width="11.26953125" style="263" customWidth="1"/>
    <col min="8968" max="8968" width="12.54296875" style="263" customWidth="1"/>
    <col min="8969" max="8969" width="10.7265625" style="263" customWidth="1"/>
    <col min="8970" max="8970" width="11" style="263" customWidth="1"/>
    <col min="8971" max="8971" width="10.7265625" style="263" customWidth="1"/>
    <col min="8972" max="8972" width="11" style="263" customWidth="1"/>
    <col min="8973" max="8973" width="10.1796875" style="263" customWidth="1"/>
    <col min="8974" max="8974" width="12.81640625" style="263" customWidth="1"/>
    <col min="8975" max="8976" width="11.7265625" style="263" customWidth="1"/>
    <col min="8977" max="9216" width="8.7265625" style="263"/>
    <col min="9217" max="9217" width="8.54296875" style="263" customWidth="1"/>
    <col min="9218" max="9218" width="35.54296875" style="263" customWidth="1"/>
    <col min="9219" max="9219" width="0" style="263" hidden="1" customWidth="1"/>
    <col min="9220" max="9220" width="10" style="263" customWidth="1"/>
    <col min="9221" max="9221" width="0" style="263" hidden="1" customWidth="1"/>
    <col min="9222" max="9222" width="12.54296875" style="263" customWidth="1"/>
    <col min="9223" max="9223" width="11.26953125" style="263" customWidth="1"/>
    <col min="9224" max="9224" width="12.54296875" style="263" customWidth="1"/>
    <col min="9225" max="9225" width="10.7265625" style="263" customWidth="1"/>
    <col min="9226" max="9226" width="11" style="263" customWidth="1"/>
    <col min="9227" max="9227" width="10.7265625" style="263" customWidth="1"/>
    <col min="9228" max="9228" width="11" style="263" customWidth="1"/>
    <col min="9229" max="9229" width="10.1796875" style="263" customWidth="1"/>
    <col min="9230" max="9230" width="12.81640625" style="263" customWidth="1"/>
    <col min="9231" max="9232" width="11.7265625" style="263" customWidth="1"/>
    <col min="9233" max="9472" width="8.7265625" style="263"/>
    <col min="9473" max="9473" width="8.54296875" style="263" customWidth="1"/>
    <col min="9474" max="9474" width="35.54296875" style="263" customWidth="1"/>
    <col min="9475" max="9475" width="0" style="263" hidden="1" customWidth="1"/>
    <col min="9476" max="9476" width="10" style="263" customWidth="1"/>
    <col min="9477" max="9477" width="0" style="263" hidden="1" customWidth="1"/>
    <col min="9478" max="9478" width="12.54296875" style="263" customWidth="1"/>
    <col min="9479" max="9479" width="11.26953125" style="263" customWidth="1"/>
    <col min="9480" max="9480" width="12.54296875" style="263" customWidth="1"/>
    <col min="9481" max="9481" width="10.7265625" style="263" customWidth="1"/>
    <col min="9482" max="9482" width="11" style="263" customWidth="1"/>
    <col min="9483" max="9483" width="10.7265625" style="263" customWidth="1"/>
    <col min="9484" max="9484" width="11" style="263" customWidth="1"/>
    <col min="9485" max="9485" width="10.1796875" style="263" customWidth="1"/>
    <col min="9486" max="9486" width="12.81640625" style="263" customWidth="1"/>
    <col min="9487" max="9488" width="11.7265625" style="263" customWidth="1"/>
    <col min="9489" max="9728" width="8.7265625" style="263"/>
    <col min="9729" max="9729" width="8.54296875" style="263" customWidth="1"/>
    <col min="9730" max="9730" width="35.54296875" style="263" customWidth="1"/>
    <col min="9731" max="9731" width="0" style="263" hidden="1" customWidth="1"/>
    <col min="9732" max="9732" width="10" style="263" customWidth="1"/>
    <col min="9733" max="9733" width="0" style="263" hidden="1" customWidth="1"/>
    <col min="9734" max="9734" width="12.54296875" style="263" customWidth="1"/>
    <col min="9735" max="9735" width="11.26953125" style="263" customWidth="1"/>
    <col min="9736" max="9736" width="12.54296875" style="263" customWidth="1"/>
    <col min="9737" max="9737" width="10.7265625" style="263" customWidth="1"/>
    <col min="9738" max="9738" width="11" style="263" customWidth="1"/>
    <col min="9739" max="9739" width="10.7265625" style="263" customWidth="1"/>
    <col min="9740" max="9740" width="11" style="263" customWidth="1"/>
    <col min="9741" max="9741" width="10.1796875" style="263" customWidth="1"/>
    <col min="9742" max="9742" width="12.81640625" style="263" customWidth="1"/>
    <col min="9743" max="9744" width="11.7265625" style="263" customWidth="1"/>
    <col min="9745" max="9984" width="8.7265625" style="263"/>
    <col min="9985" max="9985" width="8.54296875" style="263" customWidth="1"/>
    <col min="9986" max="9986" width="35.54296875" style="263" customWidth="1"/>
    <col min="9987" max="9987" width="0" style="263" hidden="1" customWidth="1"/>
    <col min="9988" max="9988" width="10" style="263" customWidth="1"/>
    <col min="9989" max="9989" width="0" style="263" hidden="1" customWidth="1"/>
    <col min="9990" max="9990" width="12.54296875" style="263" customWidth="1"/>
    <col min="9991" max="9991" width="11.26953125" style="263" customWidth="1"/>
    <col min="9992" max="9992" width="12.54296875" style="263" customWidth="1"/>
    <col min="9993" max="9993" width="10.7265625" style="263" customWidth="1"/>
    <col min="9994" max="9994" width="11" style="263" customWidth="1"/>
    <col min="9995" max="9995" width="10.7265625" style="263" customWidth="1"/>
    <col min="9996" max="9996" width="11" style="263" customWidth="1"/>
    <col min="9997" max="9997" width="10.1796875" style="263" customWidth="1"/>
    <col min="9998" max="9998" width="12.81640625" style="263" customWidth="1"/>
    <col min="9999" max="10000" width="11.7265625" style="263" customWidth="1"/>
    <col min="10001" max="10240" width="8.7265625" style="263"/>
    <col min="10241" max="10241" width="8.54296875" style="263" customWidth="1"/>
    <col min="10242" max="10242" width="35.54296875" style="263" customWidth="1"/>
    <col min="10243" max="10243" width="0" style="263" hidden="1" customWidth="1"/>
    <col min="10244" max="10244" width="10" style="263" customWidth="1"/>
    <col min="10245" max="10245" width="0" style="263" hidden="1" customWidth="1"/>
    <col min="10246" max="10246" width="12.54296875" style="263" customWidth="1"/>
    <col min="10247" max="10247" width="11.26953125" style="263" customWidth="1"/>
    <col min="10248" max="10248" width="12.54296875" style="263" customWidth="1"/>
    <col min="10249" max="10249" width="10.7265625" style="263" customWidth="1"/>
    <col min="10250" max="10250" width="11" style="263" customWidth="1"/>
    <col min="10251" max="10251" width="10.7265625" style="263" customWidth="1"/>
    <col min="10252" max="10252" width="11" style="263" customWidth="1"/>
    <col min="10253" max="10253" width="10.1796875" style="263" customWidth="1"/>
    <col min="10254" max="10254" width="12.81640625" style="263" customWidth="1"/>
    <col min="10255" max="10256" width="11.7265625" style="263" customWidth="1"/>
    <col min="10257" max="10496" width="8.7265625" style="263"/>
    <col min="10497" max="10497" width="8.54296875" style="263" customWidth="1"/>
    <col min="10498" max="10498" width="35.54296875" style="263" customWidth="1"/>
    <col min="10499" max="10499" width="0" style="263" hidden="1" customWidth="1"/>
    <col min="10500" max="10500" width="10" style="263" customWidth="1"/>
    <col min="10501" max="10501" width="0" style="263" hidden="1" customWidth="1"/>
    <col min="10502" max="10502" width="12.54296875" style="263" customWidth="1"/>
    <col min="10503" max="10503" width="11.26953125" style="263" customWidth="1"/>
    <col min="10504" max="10504" width="12.54296875" style="263" customWidth="1"/>
    <col min="10505" max="10505" width="10.7265625" style="263" customWidth="1"/>
    <col min="10506" max="10506" width="11" style="263" customWidth="1"/>
    <col min="10507" max="10507" width="10.7265625" style="263" customWidth="1"/>
    <col min="10508" max="10508" width="11" style="263" customWidth="1"/>
    <col min="10509" max="10509" width="10.1796875" style="263" customWidth="1"/>
    <col min="10510" max="10510" width="12.81640625" style="263" customWidth="1"/>
    <col min="10511" max="10512" width="11.7265625" style="263" customWidth="1"/>
    <col min="10513" max="10752" width="8.7265625" style="263"/>
    <col min="10753" max="10753" width="8.54296875" style="263" customWidth="1"/>
    <col min="10754" max="10754" width="35.54296875" style="263" customWidth="1"/>
    <col min="10755" max="10755" width="0" style="263" hidden="1" customWidth="1"/>
    <col min="10756" max="10756" width="10" style="263" customWidth="1"/>
    <col min="10757" max="10757" width="0" style="263" hidden="1" customWidth="1"/>
    <col min="10758" max="10758" width="12.54296875" style="263" customWidth="1"/>
    <col min="10759" max="10759" width="11.26953125" style="263" customWidth="1"/>
    <col min="10760" max="10760" width="12.54296875" style="263" customWidth="1"/>
    <col min="10761" max="10761" width="10.7265625" style="263" customWidth="1"/>
    <col min="10762" max="10762" width="11" style="263" customWidth="1"/>
    <col min="10763" max="10763" width="10.7265625" style="263" customWidth="1"/>
    <col min="10764" max="10764" width="11" style="263" customWidth="1"/>
    <col min="10765" max="10765" width="10.1796875" style="263" customWidth="1"/>
    <col min="10766" max="10766" width="12.81640625" style="263" customWidth="1"/>
    <col min="10767" max="10768" width="11.7265625" style="263" customWidth="1"/>
    <col min="10769" max="11008" width="8.7265625" style="263"/>
    <col min="11009" max="11009" width="8.54296875" style="263" customWidth="1"/>
    <col min="11010" max="11010" width="35.54296875" style="263" customWidth="1"/>
    <col min="11011" max="11011" width="0" style="263" hidden="1" customWidth="1"/>
    <col min="11012" max="11012" width="10" style="263" customWidth="1"/>
    <col min="11013" max="11013" width="0" style="263" hidden="1" customWidth="1"/>
    <col min="11014" max="11014" width="12.54296875" style="263" customWidth="1"/>
    <col min="11015" max="11015" width="11.26953125" style="263" customWidth="1"/>
    <col min="11016" max="11016" width="12.54296875" style="263" customWidth="1"/>
    <col min="11017" max="11017" width="10.7265625" style="263" customWidth="1"/>
    <col min="11018" max="11018" width="11" style="263" customWidth="1"/>
    <col min="11019" max="11019" width="10.7265625" style="263" customWidth="1"/>
    <col min="11020" max="11020" width="11" style="263" customWidth="1"/>
    <col min="11021" max="11021" width="10.1796875" style="263" customWidth="1"/>
    <col min="11022" max="11022" width="12.81640625" style="263" customWidth="1"/>
    <col min="11023" max="11024" width="11.7265625" style="263" customWidth="1"/>
    <col min="11025" max="11264" width="8.7265625" style="263"/>
    <col min="11265" max="11265" width="8.54296875" style="263" customWidth="1"/>
    <col min="11266" max="11266" width="35.54296875" style="263" customWidth="1"/>
    <col min="11267" max="11267" width="0" style="263" hidden="1" customWidth="1"/>
    <col min="11268" max="11268" width="10" style="263" customWidth="1"/>
    <col min="11269" max="11269" width="0" style="263" hidden="1" customWidth="1"/>
    <col min="11270" max="11270" width="12.54296875" style="263" customWidth="1"/>
    <col min="11271" max="11271" width="11.26953125" style="263" customWidth="1"/>
    <col min="11272" max="11272" width="12.54296875" style="263" customWidth="1"/>
    <col min="11273" max="11273" width="10.7265625" style="263" customWidth="1"/>
    <col min="11274" max="11274" width="11" style="263" customWidth="1"/>
    <col min="11275" max="11275" width="10.7265625" style="263" customWidth="1"/>
    <col min="11276" max="11276" width="11" style="263" customWidth="1"/>
    <col min="11277" max="11277" width="10.1796875" style="263" customWidth="1"/>
    <col min="11278" max="11278" width="12.81640625" style="263" customWidth="1"/>
    <col min="11279" max="11280" width="11.7265625" style="263" customWidth="1"/>
    <col min="11281" max="11520" width="8.7265625" style="263"/>
    <col min="11521" max="11521" width="8.54296875" style="263" customWidth="1"/>
    <col min="11522" max="11522" width="35.54296875" style="263" customWidth="1"/>
    <col min="11523" max="11523" width="0" style="263" hidden="1" customWidth="1"/>
    <col min="11524" max="11524" width="10" style="263" customWidth="1"/>
    <col min="11525" max="11525" width="0" style="263" hidden="1" customWidth="1"/>
    <col min="11526" max="11526" width="12.54296875" style="263" customWidth="1"/>
    <col min="11527" max="11527" width="11.26953125" style="263" customWidth="1"/>
    <col min="11528" max="11528" width="12.54296875" style="263" customWidth="1"/>
    <col min="11529" max="11529" width="10.7265625" style="263" customWidth="1"/>
    <col min="11530" max="11530" width="11" style="263" customWidth="1"/>
    <col min="11531" max="11531" width="10.7265625" style="263" customWidth="1"/>
    <col min="11532" max="11532" width="11" style="263" customWidth="1"/>
    <col min="11533" max="11533" width="10.1796875" style="263" customWidth="1"/>
    <col min="11534" max="11534" width="12.81640625" style="263" customWidth="1"/>
    <col min="11535" max="11536" width="11.7265625" style="263" customWidth="1"/>
    <col min="11537" max="11776" width="8.7265625" style="263"/>
    <col min="11777" max="11777" width="8.54296875" style="263" customWidth="1"/>
    <col min="11778" max="11778" width="35.54296875" style="263" customWidth="1"/>
    <col min="11779" max="11779" width="0" style="263" hidden="1" customWidth="1"/>
    <col min="11780" max="11780" width="10" style="263" customWidth="1"/>
    <col min="11781" max="11781" width="0" style="263" hidden="1" customWidth="1"/>
    <col min="11782" max="11782" width="12.54296875" style="263" customWidth="1"/>
    <col min="11783" max="11783" width="11.26953125" style="263" customWidth="1"/>
    <col min="11784" max="11784" width="12.54296875" style="263" customWidth="1"/>
    <col min="11785" max="11785" width="10.7265625" style="263" customWidth="1"/>
    <col min="11786" max="11786" width="11" style="263" customWidth="1"/>
    <col min="11787" max="11787" width="10.7265625" style="263" customWidth="1"/>
    <col min="11788" max="11788" width="11" style="263" customWidth="1"/>
    <col min="11789" max="11789" width="10.1796875" style="263" customWidth="1"/>
    <col min="11790" max="11790" width="12.81640625" style="263" customWidth="1"/>
    <col min="11791" max="11792" width="11.7265625" style="263" customWidth="1"/>
    <col min="11793" max="12032" width="8.7265625" style="263"/>
    <col min="12033" max="12033" width="8.54296875" style="263" customWidth="1"/>
    <col min="12034" max="12034" width="35.54296875" style="263" customWidth="1"/>
    <col min="12035" max="12035" width="0" style="263" hidden="1" customWidth="1"/>
    <col min="12036" max="12036" width="10" style="263" customWidth="1"/>
    <col min="12037" max="12037" width="0" style="263" hidden="1" customWidth="1"/>
    <col min="12038" max="12038" width="12.54296875" style="263" customWidth="1"/>
    <col min="12039" max="12039" width="11.26953125" style="263" customWidth="1"/>
    <col min="12040" max="12040" width="12.54296875" style="263" customWidth="1"/>
    <col min="12041" max="12041" width="10.7265625" style="263" customWidth="1"/>
    <col min="12042" max="12042" width="11" style="263" customWidth="1"/>
    <col min="12043" max="12043" width="10.7265625" style="263" customWidth="1"/>
    <col min="12044" max="12044" width="11" style="263" customWidth="1"/>
    <col min="12045" max="12045" width="10.1796875" style="263" customWidth="1"/>
    <col min="12046" max="12046" width="12.81640625" style="263" customWidth="1"/>
    <col min="12047" max="12048" width="11.7265625" style="263" customWidth="1"/>
    <col min="12049" max="12288" width="8.7265625" style="263"/>
    <col min="12289" max="12289" width="8.54296875" style="263" customWidth="1"/>
    <col min="12290" max="12290" width="35.54296875" style="263" customWidth="1"/>
    <col min="12291" max="12291" width="0" style="263" hidden="1" customWidth="1"/>
    <col min="12292" max="12292" width="10" style="263" customWidth="1"/>
    <col min="12293" max="12293" width="0" style="263" hidden="1" customWidth="1"/>
    <col min="12294" max="12294" width="12.54296875" style="263" customWidth="1"/>
    <col min="12295" max="12295" width="11.26953125" style="263" customWidth="1"/>
    <col min="12296" max="12296" width="12.54296875" style="263" customWidth="1"/>
    <col min="12297" max="12297" width="10.7265625" style="263" customWidth="1"/>
    <col min="12298" max="12298" width="11" style="263" customWidth="1"/>
    <col min="12299" max="12299" width="10.7265625" style="263" customWidth="1"/>
    <col min="12300" max="12300" width="11" style="263" customWidth="1"/>
    <col min="12301" max="12301" width="10.1796875" style="263" customWidth="1"/>
    <col min="12302" max="12302" width="12.81640625" style="263" customWidth="1"/>
    <col min="12303" max="12304" width="11.7265625" style="263" customWidth="1"/>
    <col min="12305" max="12544" width="8.7265625" style="263"/>
    <col min="12545" max="12545" width="8.54296875" style="263" customWidth="1"/>
    <col min="12546" max="12546" width="35.54296875" style="263" customWidth="1"/>
    <col min="12547" max="12547" width="0" style="263" hidden="1" customWidth="1"/>
    <col min="12548" max="12548" width="10" style="263" customWidth="1"/>
    <col min="12549" max="12549" width="0" style="263" hidden="1" customWidth="1"/>
    <col min="12550" max="12550" width="12.54296875" style="263" customWidth="1"/>
    <col min="12551" max="12551" width="11.26953125" style="263" customWidth="1"/>
    <col min="12552" max="12552" width="12.54296875" style="263" customWidth="1"/>
    <col min="12553" max="12553" width="10.7265625" style="263" customWidth="1"/>
    <col min="12554" max="12554" width="11" style="263" customWidth="1"/>
    <col min="12555" max="12555" width="10.7265625" style="263" customWidth="1"/>
    <col min="12556" max="12556" width="11" style="263" customWidth="1"/>
    <col min="12557" max="12557" width="10.1796875" style="263" customWidth="1"/>
    <col min="12558" max="12558" width="12.81640625" style="263" customWidth="1"/>
    <col min="12559" max="12560" width="11.7265625" style="263" customWidth="1"/>
    <col min="12561" max="12800" width="8.7265625" style="263"/>
    <col min="12801" max="12801" width="8.54296875" style="263" customWidth="1"/>
    <col min="12802" max="12802" width="35.54296875" style="263" customWidth="1"/>
    <col min="12803" max="12803" width="0" style="263" hidden="1" customWidth="1"/>
    <col min="12804" max="12804" width="10" style="263" customWidth="1"/>
    <col min="12805" max="12805" width="0" style="263" hidden="1" customWidth="1"/>
    <col min="12806" max="12806" width="12.54296875" style="263" customWidth="1"/>
    <col min="12807" max="12807" width="11.26953125" style="263" customWidth="1"/>
    <col min="12808" max="12808" width="12.54296875" style="263" customWidth="1"/>
    <col min="12809" max="12809" width="10.7265625" style="263" customWidth="1"/>
    <col min="12810" max="12810" width="11" style="263" customWidth="1"/>
    <col min="12811" max="12811" width="10.7265625" style="263" customWidth="1"/>
    <col min="12812" max="12812" width="11" style="263" customWidth="1"/>
    <col min="12813" max="12813" width="10.1796875" style="263" customWidth="1"/>
    <col min="12814" max="12814" width="12.81640625" style="263" customWidth="1"/>
    <col min="12815" max="12816" width="11.7265625" style="263" customWidth="1"/>
    <col min="12817" max="13056" width="8.7265625" style="263"/>
    <col min="13057" max="13057" width="8.54296875" style="263" customWidth="1"/>
    <col min="13058" max="13058" width="35.54296875" style="263" customWidth="1"/>
    <col min="13059" max="13059" width="0" style="263" hidden="1" customWidth="1"/>
    <col min="13060" max="13060" width="10" style="263" customWidth="1"/>
    <col min="13061" max="13061" width="0" style="263" hidden="1" customWidth="1"/>
    <col min="13062" max="13062" width="12.54296875" style="263" customWidth="1"/>
    <col min="13063" max="13063" width="11.26953125" style="263" customWidth="1"/>
    <col min="13064" max="13064" width="12.54296875" style="263" customWidth="1"/>
    <col min="13065" max="13065" width="10.7265625" style="263" customWidth="1"/>
    <col min="13066" max="13066" width="11" style="263" customWidth="1"/>
    <col min="13067" max="13067" width="10.7265625" style="263" customWidth="1"/>
    <col min="13068" max="13068" width="11" style="263" customWidth="1"/>
    <col min="13069" max="13069" width="10.1796875" style="263" customWidth="1"/>
    <col min="13070" max="13070" width="12.81640625" style="263" customWidth="1"/>
    <col min="13071" max="13072" width="11.7265625" style="263" customWidth="1"/>
    <col min="13073" max="13312" width="8.7265625" style="263"/>
    <col min="13313" max="13313" width="8.54296875" style="263" customWidth="1"/>
    <col min="13314" max="13314" width="35.54296875" style="263" customWidth="1"/>
    <col min="13315" max="13315" width="0" style="263" hidden="1" customWidth="1"/>
    <col min="13316" max="13316" width="10" style="263" customWidth="1"/>
    <col min="13317" max="13317" width="0" style="263" hidden="1" customWidth="1"/>
    <col min="13318" max="13318" width="12.54296875" style="263" customWidth="1"/>
    <col min="13319" max="13319" width="11.26953125" style="263" customWidth="1"/>
    <col min="13320" max="13320" width="12.54296875" style="263" customWidth="1"/>
    <col min="13321" max="13321" width="10.7265625" style="263" customWidth="1"/>
    <col min="13322" max="13322" width="11" style="263" customWidth="1"/>
    <col min="13323" max="13323" width="10.7265625" style="263" customWidth="1"/>
    <col min="13324" max="13324" width="11" style="263" customWidth="1"/>
    <col min="13325" max="13325" width="10.1796875" style="263" customWidth="1"/>
    <col min="13326" max="13326" width="12.81640625" style="263" customWidth="1"/>
    <col min="13327" max="13328" width="11.7265625" style="263" customWidth="1"/>
    <col min="13329" max="13568" width="8.7265625" style="263"/>
    <col min="13569" max="13569" width="8.54296875" style="263" customWidth="1"/>
    <col min="13570" max="13570" width="35.54296875" style="263" customWidth="1"/>
    <col min="13571" max="13571" width="0" style="263" hidden="1" customWidth="1"/>
    <col min="13572" max="13572" width="10" style="263" customWidth="1"/>
    <col min="13573" max="13573" width="0" style="263" hidden="1" customWidth="1"/>
    <col min="13574" max="13574" width="12.54296875" style="263" customWidth="1"/>
    <col min="13575" max="13575" width="11.26953125" style="263" customWidth="1"/>
    <col min="13576" max="13576" width="12.54296875" style="263" customWidth="1"/>
    <col min="13577" max="13577" width="10.7265625" style="263" customWidth="1"/>
    <col min="13578" max="13578" width="11" style="263" customWidth="1"/>
    <col min="13579" max="13579" width="10.7265625" style="263" customWidth="1"/>
    <col min="13580" max="13580" width="11" style="263" customWidth="1"/>
    <col min="13581" max="13581" width="10.1796875" style="263" customWidth="1"/>
    <col min="13582" max="13582" width="12.81640625" style="263" customWidth="1"/>
    <col min="13583" max="13584" width="11.7265625" style="263" customWidth="1"/>
    <col min="13585" max="13824" width="8.7265625" style="263"/>
    <col min="13825" max="13825" width="8.54296875" style="263" customWidth="1"/>
    <col min="13826" max="13826" width="35.54296875" style="263" customWidth="1"/>
    <col min="13827" max="13827" width="0" style="263" hidden="1" customWidth="1"/>
    <col min="13828" max="13828" width="10" style="263" customWidth="1"/>
    <col min="13829" max="13829" width="0" style="263" hidden="1" customWidth="1"/>
    <col min="13830" max="13830" width="12.54296875" style="263" customWidth="1"/>
    <col min="13831" max="13831" width="11.26953125" style="263" customWidth="1"/>
    <col min="13832" max="13832" width="12.54296875" style="263" customWidth="1"/>
    <col min="13833" max="13833" width="10.7265625" style="263" customWidth="1"/>
    <col min="13834" max="13834" width="11" style="263" customWidth="1"/>
    <col min="13835" max="13835" width="10.7265625" style="263" customWidth="1"/>
    <col min="13836" max="13836" width="11" style="263" customWidth="1"/>
    <col min="13837" max="13837" width="10.1796875" style="263" customWidth="1"/>
    <col min="13838" max="13838" width="12.81640625" style="263" customWidth="1"/>
    <col min="13839" max="13840" width="11.7265625" style="263" customWidth="1"/>
    <col min="13841" max="14080" width="8.7265625" style="263"/>
    <col min="14081" max="14081" width="8.54296875" style="263" customWidth="1"/>
    <col min="14082" max="14082" width="35.54296875" style="263" customWidth="1"/>
    <col min="14083" max="14083" width="0" style="263" hidden="1" customWidth="1"/>
    <col min="14084" max="14084" width="10" style="263" customWidth="1"/>
    <col min="14085" max="14085" width="0" style="263" hidden="1" customWidth="1"/>
    <col min="14086" max="14086" width="12.54296875" style="263" customWidth="1"/>
    <col min="14087" max="14087" width="11.26953125" style="263" customWidth="1"/>
    <col min="14088" max="14088" width="12.54296875" style="263" customWidth="1"/>
    <col min="14089" max="14089" width="10.7265625" style="263" customWidth="1"/>
    <col min="14090" max="14090" width="11" style="263" customWidth="1"/>
    <col min="14091" max="14091" width="10.7265625" style="263" customWidth="1"/>
    <col min="14092" max="14092" width="11" style="263" customWidth="1"/>
    <col min="14093" max="14093" width="10.1796875" style="263" customWidth="1"/>
    <col min="14094" max="14094" width="12.81640625" style="263" customWidth="1"/>
    <col min="14095" max="14096" width="11.7265625" style="263" customWidth="1"/>
    <col min="14097" max="14336" width="8.7265625" style="263"/>
    <col min="14337" max="14337" width="8.54296875" style="263" customWidth="1"/>
    <col min="14338" max="14338" width="35.54296875" style="263" customWidth="1"/>
    <col min="14339" max="14339" width="0" style="263" hidden="1" customWidth="1"/>
    <col min="14340" max="14340" width="10" style="263" customWidth="1"/>
    <col min="14341" max="14341" width="0" style="263" hidden="1" customWidth="1"/>
    <col min="14342" max="14342" width="12.54296875" style="263" customWidth="1"/>
    <col min="14343" max="14343" width="11.26953125" style="263" customWidth="1"/>
    <col min="14344" max="14344" width="12.54296875" style="263" customWidth="1"/>
    <col min="14345" max="14345" width="10.7265625" style="263" customWidth="1"/>
    <col min="14346" max="14346" width="11" style="263" customWidth="1"/>
    <col min="14347" max="14347" width="10.7265625" style="263" customWidth="1"/>
    <col min="14348" max="14348" width="11" style="263" customWidth="1"/>
    <col min="14349" max="14349" width="10.1796875" style="263" customWidth="1"/>
    <col min="14350" max="14350" width="12.81640625" style="263" customWidth="1"/>
    <col min="14351" max="14352" width="11.7265625" style="263" customWidth="1"/>
    <col min="14353" max="14592" width="8.7265625" style="263"/>
    <col min="14593" max="14593" width="8.54296875" style="263" customWidth="1"/>
    <col min="14594" max="14594" width="35.54296875" style="263" customWidth="1"/>
    <col min="14595" max="14595" width="0" style="263" hidden="1" customWidth="1"/>
    <col min="14596" max="14596" width="10" style="263" customWidth="1"/>
    <col min="14597" max="14597" width="0" style="263" hidden="1" customWidth="1"/>
    <col min="14598" max="14598" width="12.54296875" style="263" customWidth="1"/>
    <col min="14599" max="14599" width="11.26953125" style="263" customWidth="1"/>
    <col min="14600" max="14600" width="12.54296875" style="263" customWidth="1"/>
    <col min="14601" max="14601" width="10.7265625" style="263" customWidth="1"/>
    <col min="14602" max="14602" width="11" style="263" customWidth="1"/>
    <col min="14603" max="14603" width="10.7265625" style="263" customWidth="1"/>
    <col min="14604" max="14604" width="11" style="263" customWidth="1"/>
    <col min="14605" max="14605" width="10.1796875" style="263" customWidth="1"/>
    <col min="14606" max="14606" width="12.81640625" style="263" customWidth="1"/>
    <col min="14607" max="14608" width="11.7265625" style="263" customWidth="1"/>
    <col min="14609" max="14848" width="8.7265625" style="263"/>
    <col min="14849" max="14849" width="8.54296875" style="263" customWidth="1"/>
    <col min="14850" max="14850" width="35.54296875" style="263" customWidth="1"/>
    <col min="14851" max="14851" width="0" style="263" hidden="1" customWidth="1"/>
    <col min="14852" max="14852" width="10" style="263" customWidth="1"/>
    <col min="14853" max="14853" width="0" style="263" hidden="1" customWidth="1"/>
    <col min="14854" max="14854" width="12.54296875" style="263" customWidth="1"/>
    <col min="14855" max="14855" width="11.26953125" style="263" customWidth="1"/>
    <col min="14856" max="14856" width="12.54296875" style="263" customWidth="1"/>
    <col min="14857" max="14857" width="10.7265625" style="263" customWidth="1"/>
    <col min="14858" max="14858" width="11" style="263" customWidth="1"/>
    <col min="14859" max="14859" width="10.7265625" style="263" customWidth="1"/>
    <col min="14860" max="14860" width="11" style="263" customWidth="1"/>
    <col min="14861" max="14861" width="10.1796875" style="263" customWidth="1"/>
    <col min="14862" max="14862" width="12.81640625" style="263" customWidth="1"/>
    <col min="14863" max="14864" width="11.7265625" style="263" customWidth="1"/>
    <col min="14865" max="15104" width="8.7265625" style="263"/>
    <col min="15105" max="15105" width="8.54296875" style="263" customWidth="1"/>
    <col min="15106" max="15106" width="35.54296875" style="263" customWidth="1"/>
    <col min="15107" max="15107" width="0" style="263" hidden="1" customWidth="1"/>
    <col min="15108" max="15108" width="10" style="263" customWidth="1"/>
    <col min="15109" max="15109" width="0" style="263" hidden="1" customWidth="1"/>
    <col min="15110" max="15110" width="12.54296875" style="263" customWidth="1"/>
    <col min="15111" max="15111" width="11.26953125" style="263" customWidth="1"/>
    <col min="15112" max="15112" width="12.54296875" style="263" customWidth="1"/>
    <col min="15113" max="15113" width="10.7265625" style="263" customWidth="1"/>
    <col min="15114" max="15114" width="11" style="263" customWidth="1"/>
    <col min="15115" max="15115" width="10.7265625" style="263" customWidth="1"/>
    <col min="15116" max="15116" width="11" style="263" customWidth="1"/>
    <col min="15117" max="15117" width="10.1796875" style="263" customWidth="1"/>
    <col min="15118" max="15118" width="12.81640625" style="263" customWidth="1"/>
    <col min="15119" max="15120" width="11.7265625" style="263" customWidth="1"/>
    <col min="15121" max="15360" width="8.7265625" style="263"/>
    <col min="15361" max="15361" width="8.54296875" style="263" customWidth="1"/>
    <col min="15362" max="15362" width="35.54296875" style="263" customWidth="1"/>
    <col min="15363" max="15363" width="0" style="263" hidden="1" customWidth="1"/>
    <col min="15364" max="15364" width="10" style="263" customWidth="1"/>
    <col min="15365" max="15365" width="0" style="263" hidden="1" customWidth="1"/>
    <col min="15366" max="15366" width="12.54296875" style="263" customWidth="1"/>
    <col min="15367" max="15367" width="11.26953125" style="263" customWidth="1"/>
    <col min="15368" max="15368" width="12.54296875" style="263" customWidth="1"/>
    <col min="15369" max="15369" width="10.7265625" style="263" customWidth="1"/>
    <col min="15370" max="15370" width="11" style="263" customWidth="1"/>
    <col min="15371" max="15371" width="10.7265625" style="263" customWidth="1"/>
    <col min="15372" max="15372" width="11" style="263" customWidth="1"/>
    <col min="15373" max="15373" width="10.1796875" style="263" customWidth="1"/>
    <col min="15374" max="15374" width="12.81640625" style="263" customWidth="1"/>
    <col min="15375" max="15376" width="11.7265625" style="263" customWidth="1"/>
    <col min="15377" max="15616" width="8.7265625" style="263"/>
    <col min="15617" max="15617" width="8.54296875" style="263" customWidth="1"/>
    <col min="15618" max="15618" width="35.54296875" style="263" customWidth="1"/>
    <col min="15619" max="15619" width="0" style="263" hidden="1" customWidth="1"/>
    <col min="15620" max="15620" width="10" style="263" customWidth="1"/>
    <col min="15621" max="15621" width="0" style="263" hidden="1" customWidth="1"/>
    <col min="15622" max="15622" width="12.54296875" style="263" customWidth="1"/>
    <col min="15623" max="15623" width="11.26953125" style="263" customWidth="1"/>
    <col min="15624" max="15624" width="12.54296875" style="263" customWidth="1"/>
    <col min="15625" max="15625" width="10.7265625" style="263" customWidth="1"/>
    <col min="15626" max="15626" width="11" style="263" customWidth="1"/>
    <col min="15627" max="15627" width="10.7265625" style="263" customWidth="1"/>
    <col min="15628" max="15628" width="11" style="263" customWidth="1"/>
    <col min="15629" max="15629" width="10.1796875" style="263" customWidth="1"/>
    <col min="15630" max="15630" width="12.81640625" style="263" customWidth="1"/>
    <col min="15631" max="15632" width="11.7265625" style="263" customWidth="1"/>
    <col min="15633" max="15872" width="8.7265625" style="263"/>
    <col min="15873" max="15873" width="8.54296875" style="263" customWidth="1"/>
    <col min="15874" max="15874" width="35.54296875" style="263" customWidth="1"/>
    <col min="15875" max="15875" width="0" style="263" hidden="1" customWidth="1"/>
    <col min="15876" max="15876" width="10" style="263" customWidth="1"/>
    <col min="15877" max="15877" width="0" style="263" hidden="1" customWidth="1"/>
    <col min="15878" max="15878" width="12.54296875" style="263" customWidth="1"/>
    <col min="15879" max="15879" width="11.26953125" style="263" customWidth="1"/>
    <col min="15880" max="15880" width="12.54296875" style="263" customWidth="1"/>
    <col min="15881" max="15881" width="10.7265625" style="263" customWidth="1"/>
    <col min="15882" max="15882" width="11" style="263" customWidth="1"/>
    <col min="15883" max="15883" width="10.7265625" style="263" customWidth="1"/>
    <col min="15884" max="15884" width="11" style="263" customWidth="1"/>
    <col min="15885" max="15885" width="10.1796875" style="263" customWidth="1"/>
    <col min="15886" max="15886" width="12.81640625" style="263" customWidth="1"/>
    <col min="15887" max="15888" width="11.7265625" style="263" customWidth="1"/>
    <col min="15889" max="16128" width="8.7265625" style="263"/>
    <col min="16129" max="16129" width="8.54296875" style="263" customWidth="1"/>
    <col min="16130" max="16130" width="35.54296875" style="263" customWidth="1"/>
    <col min="16131" max="16131" width="0" style="263" hidden="1" customWidth="1"/>
    <col min="16132" max="16132" width="10" style="263" customWidth="1"/>
    <col min="16133" max="16133" width="0" style="263" hidden="1" customWidth="1"/>
    <col min="16134" max="16134" width="12.54296875" style="263" customWidth="1"/>
    <col min="16135" max="16135" width="11.26953125" style="263" customWidth="1"/>
    <col min="16136" max="16136" width="12.54296875" style="263" customWidth="1"/>
    <col min="16137" max="16137" width="10.7265625" style="263" customWidth="1"/>
    <col min="16138" max="16138" width="11" style="263" customWidth="1"/>
    <col min="16139" max="16139" width="10.7265625" style="263" customWidth="1"/>
    <col min="16140" max="16140" width="11" style="263" customWidth="1"/>
    <col min="16141" max="16141" width="10.1796875" style="263" customWidth="1"/>
    <col min="16142" max="16142" width="12.81640625" style="263" customWidth="1"/>
    <col min="16143" max="16144" width="11.7265625" style="263" customWidth="1"/>
    <col min="16145" max="16384" width="8.7265625" style="263"/>
  </cols>
  <sheetData>
    <row r="1" spans="1:15">
      <c r="A1" s="1397" t="s">
        <v>106</v>
      </c>
      <c r="B1" s="1397"/>
      <c r="C1" s="1397"/>
      <c r="D1" s="1397"/>
      <c r="E1" s="1397"/>
      <c r="F1" s="1397"/>
      <c r="G1" s="1397"/>
      <c r="H1" s="1397"/>
      <c r="I1" s="1397"/>
      <c r="J1" s="1397"/>
      <c r="K1" s="1397"/>
      <c r="L1" s="1397"/>
      <c r="M1" s="1397"/>
      <c r="N1" s="1397"/>
    </row>
    <row r="2" spans="1:15">
      <c r="A2" s="1397" t="s">
        <v>0</v>
      </c>
      <c r="B2" s="1397"/>
      <c r="C2" s="1397"/>
      <c r="D2" s="1397"/>
      <c r="E2" s="1397"/>
      <c r="F2" s="1397"/>
      <c r="G2" s="1397"/>
      <c r="H2" s="1397"/>
      <c r="I2" s="1397"/>
      <c r="J2" s="1397"/>
      <c r="K2" s="1397"/>
      <c r="L2" s="1397"/>
      <c r="M2" s="1397"/>
      <c r="N2" s="1397"/>
      <c r="O2" s="390"/>
    </row>
    <row r="3" spans="1:15">
      <c r="A3" s="1642" t="s">
        <v>2298</v>
      </c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391"/>
    </row>
    <row r="4" spans="1:15">
      <c r="C4" s="264"/>
      <c r="D4" s="265"/>
      <c r="E4" s="266"/>
      <c r="F4" s="267"/>
    </row>
    <row r="5" spans="1:15">
      <c r="A5" s="268" t="s">
        <v>376</v>
      </c>
      <c r="B5" s="268" t="s">
        <v>2299</v>
      </c>
      <c r="C5" s="264"/>
      <c r="D5" s="265"/>
      <c r="E5" s="266"/>
    </row>
    <row r="6" spans="1:15">
      <c r="A6" s="269" t="s">
        <v>109</v>
      </c>
      <c r="B6" s="270"/>
      <c r="C6" s="271"/>
      <c r="D6" s="272"/>
      <c r="E6" s="273"/>
      <c r="F6" s="274" t="s">
        <v>110</v>
      </c>
      <c r="G6" s="275"/>
      <c r="H6" s="275"/>
      <c r="I6" s="275"/>
      <c r="J6" s="276"/>
      <c r="K6" s="277" t="s">
        <v>377</v>
      </c>
      <c r="L6" s="277"/>
      <c r="M6" s="277"/>
      <c r="N6" s="278"/>
    </row>
    <row r="7" spans="1:15">
      <c r="A7" s="1183" t="s">
        <v>540</v>
      </c>
      <c r="B7" s="268" t="s">
        <v>2300</v>
      </c>
      <c r="C7" s="280"/>
      <c r="D7" s="281"/>
      <c r="E7" s="282"/>
      <c r="F7" s="283" t="s">
        <v>113</v>
      </c>
      <c r="G7" s="283" t="s">
        <v>8</v>
      </c>
      <c r="H7" s="284"/>
      <c r="I7" s="274" t="s">
        <v>114</v>
      </c>
      <c r="J7" s="276"/>
      <c r="K7" s="285" t="s">
        <v>205</v>
      </c>
      <c r="L7" s="285"/>
      <c r="M7" s="285"/>
      <c r="N7" s="284"/>
    </row>
    <row r="8" spans="1:15">
      <c r="A8" s="298"/>
      <c r="B8" s="270"/>
      <c r="C8" s="287"/>
      <c r="D8" s="288"/>
      <c r="E8" s="289"/>
      <c r="F8" s="269"/>
      <c r="G8" s="1391" t="s">
        <v>116</v>
      </c>
      <c r="H8" s="1399"/>
      <c r="I8" s="1399"/>
      <c r="J8" s="1399"/>
      <c r="K8" s="1399"/>
      <c r="L8" s="1399"/>
      <c r="M8" s="1399"/>
      <c r="N8" s="1392"/>
    </row>
    <row r="9" spans="1:15">
      <c r="A9" s="297" t="s">
        <v>10</v>
      </c>
      <c r="B9" s="908" t="s">
        <v>11</v>
      </c>
      <c r="C9" s="291" t="s">
        <v>117</v>
      </c>
      <c r="D9" s="1389" t="s">
        <v>13</v>
      </c>
      <c r="E9" s="1390"/>
      <c r="F9" s="912" t="s">
        <v>14</v>
      </c>
      <c r="G9" s="1391" t="s">
        <v>118</v>
      </c>
      <c r="H9" s="1392"/>
      <c r="I9" s="1391" t="s">
        <v>119</v>
      </c>
      <c r="J9" s="1392"/>
      <c r="K9" s="1391" t="s">
        <v>120</v>
      </c>
      <c r="L9" s="1392"/>
      <c r="M9" s="1391" t="s">
        <v>121</v>
      </c>
      <c r="N9" s="1392"/>
    </row>
    <row r="10" spans="1:15">
      <c r="A10" s="299"/>
      <c r="B10" s="285"/>
      <c r="C10" s="294"/>
      <c r="D10" s="295"/>
      <c r="E10" s="296"/>
      <c r="F10" s="283"/>
      <c r="G10" s="297" t="s">
        <v>22</v>
      </c>
      <c r="H10" s="96" t="s">
        <v>21</v>
      </c>
      <c r="I10" s="96" t="s">
        <v>22</v>
      </c>
      <c r="J10" s="96" t="s">
        <v>122</v>
      </c>
      <c r="K10" s="297" t="s">
        <v>22</v>
      </c>
      <c r="L10" s="298" t="s">
        <v>122</v>
      </c>
      <c r="M10" s="297" t="s">
        <v>22</v>
      </c>
      <c r="N10" s="297" t="s">
        <v>21</v>
      </c>
    </row>
    <row r="11" spans="1:15" s="1186" customFormat="1" ht="15" customHeight="1">
      <c r="A11" s="96">
        <v>1</v>
      </c>
      <c r="B11" s="276" t="s">
        <v>2301</v>
      </c>
      <c r="C11" s="1184">
        <v>50000</v>
      </c>
      <c r="D11" s="396" t="s">
        <v>2302</v>
      </c>
      <c r="E11" s="397"/>
      <c r="F11" s="656">
        <v>152000</v>
      </c>
      <c r="G11" s="96">
        <v>3</v>
      </c>
      <c r="H11" s="1185">
        <v>91200</v>
      </c>
      <c r="I11" s="96">
        <v>2</v>
      </c>
      <c r="J11" s="1185">
        <v>60800</v>
      </c>
      <c r="K11" s="96"/>
      <c r="L11" s="1185"/>
      <c r="M11" s="96"/>
      <c r="N11" s="1185"/>
    </row>
    <row r="12" spans="1:15" s="1186" customFormat="1" ht="15" customHeight="1">
      <c r="A12" s="96">
        <v>2</v>
      </c>
      <c r="B12" s="276" t="s">
        <v>2303</v>
      </c>
      <c r="C12" s="1184">
        <v>3000</v>
      </c>
      <c r="D12" s="396" t="s">
        <v>2304</v>
      </c>
      <c r="E12" s="397"/>
      <c r="F12" s="1187" t="s">
        <v>2305</v>
      </c>
      <c r="G12" s="96">
        <v>5</v>
      </c>
      <c r="H12" s="1185">
        <v>31500</v>
      </c>
      <c r="I12" s="96">
        <v>5</v>
      </c>
      <c r="J12" s="1185">
        <v>31500</v>
      </c>
      <c r="K12" s="96">
        <v>5</v>
      </c>
      <c r="L12" s="1185">
        <v>31500</v>
      </c>
      <c r="M12" s="96">
        <v>5</v>
      </c>
      <c r="N12" s="1185">
        <v>31500</v>
      </c>
    </row>
    <row r="13" spans="1:15" s="1186" customFormat="1" ht="15" customHeight="1">
      <c r="A13" s="96">
        <v>3</v>
      </c>
      <c r="B13" s="276" t="s">
        <v>2306</v>
      </c>
      <c r="C13" s="1184">
        <v>8000</v>
      </c>
      <c r="D13" s="396" t="s">
        <v>2307</v>
      </c>
      <c r="E13" s="397"/>
      <c r="F13" s="656">
        <v>75000</v>
      </c>
      <c r="G13" s="96">
        <v>3</v>
      </c>
      <c r="H13" s="1185">
        <v>22500</v>
      </c>
      <c r="I13" s="96">
        <v>2</v>
      </c>
      <c r="J13" s="1185">
        <v>15000</v>
      </c>
      <c r="K13" s="96">
        <v>3</v>
      </c>
      <c r="L13" s="1185">
        <v>22500</v>
      </c>
      <c r="M13" s="96">
        <v>2</v>
      </c>
      <c r="N13" s="1185">
        <v>15000</v>
      </c>
    </row>
    <row r="14" spans="1:15" s="1186" customFormat="1" ht="15" customHeight="1">
      <c r="A14" s="96">
        <v>4</v>
      </c>
      <c r="B14" s="276" t="s">
        <v>2308</v>
      </c>
      <c r="C14" s="1184">
        <v>25000</v>
      </c>
      <c r="D14" s="396" t="s">
        <v>2309</v>
      </c>
      <c r="E14" s="397"/>
      <c r="F14" s="656">
        <v>20000</v>
      </c>
      <c r="G14" s="96">
        <v>1</v>
      </c>
      <c r="H14" s="1185">
        <v>20000</v>
      </c>
      <c r="I14" s="96"/>
      <c r="J14" s="1185"/>
      <c r="K14" s="96"/>
      <c r="L14" s="1185"/>
      <c r="M14" s="96"/>
      <c r="N14" s="1185"/>
    </row>
    <row r="15" spans="1:15" s="1186" customFormat="1" ht="15" customHeight="1">
      <c r="A15" s="96">
        <v>5</v>
      </c>
      <c r="B15" s="276" t="s">
        <v>2310</v>
      </c>
      <c r="C15" s="1184"/>
      <c r="D15" s="396" t="s">
        <v>2311</v>
      </c>
      <c r="E15" s="397"/>
      <c r="F15" s="656">
        <v>20000</v>
      </c>
      <c r="G15" s="96">
        <v>1</v>
      </c>
      <c r="H15" s="1185">
        <v>20000</v>
      </c>
      <c r="I15" s="96"/>
      <c r="J15" s="1185"/>
      <c r="K15" s="96"/>
      <c r="L15" s="1185"/>
      <c r="M15" s="96"/>
      <c r="N15" s="1185"/>
    </row>
    <row r="16" spans="1:15" s="1186" customFormat="1" ht="15" customHeight="1">
      <c r="A16" s="96">
        <v>6</v>
      </c>
      <c r="B16" s="276" t="s">
        <v>2312</v>
      </c>
      <c r="C16" s="1184"/>
      <c r="D16" s="396" t="s">
        <v>2313</v>
      </c>
      <c r="E16" s="397"/>
      <c r="F16" s="656">
        <v>7500</v>
      </c>
      <c r="G16" s="96">
        <v>3</v>
      </c>
      <c r="H16" s="1185">
        <v>4500</v>
      </c>
      <c r="I16" s="96">
        <v>2</v>
      </c>
      <c r="J16" s="1185">
        <v>3000</v>
      </c>
      <c r="K16" s="96"/>
      <c r="L16" s="1185"/>
      <c r="M16" s="96"/>
      <c r="N16" s="1185"/>
    </row>
    <row r="17" spans="1:14" s="1186" customFormat="1" ht="15" customHeight="1">
      <c r="A17" s="96">
        <v>7</v>
      </c>
      <c r="B17" s="276" t="s">
        <v>2314</v>
      </c>
      <c r="C17" s="1184"/>
      <c r="D17" s="396"/>
      <c r="E17" s="397"/>
      <c r="F17" s="656"/>
      <c r="G17" s="96"/>
      <c r="H17" s="1185"/>
      <c r="I17" s="96"/>
      <c r="J17" s="1185"/>
      <c r="K17" s="96"/>
      <c r="L17" s="1185"/>
      <c r="M17" s="96"/>
      <c r="N17" s="1185"/>
    </row>
    <row r="18" spans="1:14" s="1186" customFormat="1" ht="15" customHeight="1">
      <c r="A18" s="96"/>
      <c r="B18" s="276" t="s">
        <v>2315</v>
      </c>
      <c r="C18" s="1184"/>
      <c r="D18" s="396" t="s">
        <v>2311</v>
      </c>
      <c r="E18" s="397"/>
      <c r="F18" s="656">
        <v>15000</v>
      </c>
      <c r="G18" s="96">
        <v>1</v>
      </c>
      <c r="H18" s="1185">
        <v>15000</v>
      </c>
      <c r="I18" s="96"/>
      <c r="J18" s="1185"/>
      <c r="K18" s="96"/>
      <c r="L18" s="1185"/>
      <c r="M18" s="96"/>
      <c r="N18" s="1185"/>
    </row>
    <row r="19" spans="1:14" s="1186" customFormat="1" ht="15" customHeight="1">
      <c r="A19" s="96">
        <v>8</v>
      </c>
      <c r="B19" s="276" t="s">
        <v>2316</v>
      </c>
      <c r="C19" s="1184"/>
      <c r="D19" s="396" t="s">
        <v>2317</v>
      </c>
      <c r="E19" s="397"/>
      <c r="F19" s="656">
        <v>4200</v>
      </c>
      <c r="G19" s="96">
        <v>1</v>
      </c>
      <c r="H19" s="1185">
        <v>14200</v>
      </c>
      <c r="I19" s="96"/>
      <c r="J19" s="1185"/>
      <c r="K19" s="96"/>
      <c r="L19" s="1185"/>
      <c r="M19" s="96"/>
      <c r="N19" s="1185"/>
    </row>
    <row r="20" spans="1:14" s="1186" customFormat="1" ht="15" customHeight="1">
      <c r="A20" s="96">
        <v>9</v>
      </c>
      <c r="B20" s="276" t="s">
        <v>2318</v>
      </c>
      <c r="C20" s="1184"/>
      <c r="D20" s="396" t="s">
        <v>2319</v>
      </c>
      <c r="E20" s="397"/>
      <c r="F20" s="656">
        <v>5500</v>
      </c>
      <c r="G20" s="96">
        <v>2</v>
      </c>
      <c r="H20" s="1185">
        <v>1100</v>
      </c>
      <c r="I20" s="96">
        <v>2</v>
      </c>
      <c r="J20" s="1185">
        <v>1100</v>
      </c>
      <c r="K20" s="96">
        <v>2</v>
      </c>
      <c r="L20" s="1185">
        <v>1100</v>
      </c>
      <c r="M20" s="96">
        <v>2</v>
      </c>
      <c r="N20" s="1185">
        <v>1100</v>
      </c>
    </row>
    <row r="21" spans="1:14" s="1186" customFormat="1" ht="15" customHeight="1">
      <c r="A21" s="96">
        <v>10</v>
      </c>
      <c r="B21" s="276" t="s">
        <v>2320</v>
      </c>
      <c r="C21" s="1184"/>
      <c r="D21" s="396" t="s">
        <v>2321</v>
      </c>
      <c r="E21" s="397"/>
      <c r="F21" s="656">
        <v>2080</v>
      </c>
      <c r="G21" s="96">
        <v>2</v>
      </c>
      <c r="H21" s="1185">
        <v>1100</v>
      </c>
      <c r="I21" s="96">
        <v>2</v>
      </c>
      <c r="J21" s="1185">
        <v>1100</v>
      </c>
      <c r="K21" s="96"/>
      <c r="L21" s="1185"/>
      <c r="M21" s="96"/>
      <c r="N21" s="1185"/>
    </row>
    <row r="22" spans="1:14" s="1186" customFormat="1" ht="15" customHeight="1">
      <c r="A22" s="96">
        <v>11</v>
      </c>
      <c r="B22" s="276" t="s">
        <v>2322</v>
      </c>
      <c r="C22" s="1184"/>
      <c r="D22" s="396" t="s">
        <v>2323</v>
      </c>
      <c r="E22" s="397"/>
      <c r="F22" s="656">
        <v>44000</v>
      </c>
      <c r="G22" s="96">
        <v>1</v>
      </c>
      <c r="H22" s="1185">
        <v>22000</v>
      </c>
      <c r="I22" s="96">
        <v>1</v>
      </c>
      <c r="J22" s="1185">
        <v>22000</v>
      </c>
      <c r="K22" s="96"/>
      <c r="L22" s="1185"/>
      <c r="M22" s="96"/>
      <c r="N22" s="1185"/>
    </row>
    <row r="23" spans="1:14" s="1186" customFormat="1" ht="15" customHeight="1">
      <c r="A23" s="96">
        <v>12</v>
      </c>
      <c r="B23" s="276" t="s">
        <v>2324</v>
      </c>
      <c r="C23" s="1184"/>
      <c r="D23" s="396" t="s">
        <v>2323</v>
      </c>
      <c r="E23" s="397"/>
      <c r="F23" s="656">
        <v>50000</v>
      </c>
      <c r="G23" s="96">
        <v>1</v>
      </c>
      <c r="H23" s="1185">
        <v>25000</v>
      </c>
      <c r="I23" s="96">
        <v>1</v>
      </c>
      <c r="J23" s="1185">
        <v>25000</v>
      </c>
      <c r="K23" s="96"/>
      <c r="L23" s="1185"/>
      <c r="M23" s="96"/>
      <c r="N23" s="1185"/>
    </row>
    <row r="24" spans="1:14" s="1186" customFormat="1" ht="15" customHeight="1">
      <c r="A24" s="96">
        <v>13</v>
      </c>
      <c r="B24" s="276" t="s">
        <v>2325</v>
      </c>
      <c r="C24" s="1184"/>
      <c r="D24" s="396" t="s">
        <v>2326</v>
      </c>
      <c r="E24" s="397"/>
      <c r="F24" s="656">
        <v>14000</v>
      </c>
      <c r="G24" s="96">
        <v>1</v>
      </c>
      <c r="H24" s="1185">
        <v>7000</v>
      </c>
      <c r="I24" s="96">
        <v>1</v>
      </c>
      <c r="J24" s="1185">
        <v>7000</v>
      </c>
      <c r="K24" s="96"/>
      <c r="L24" s="1185"/>
      <c r="M24" s="96"/>
      <c r="N24" s="1185"/>
    </row>
    <row r="25" spans="1:14" s="1186" customFormat="1" ht="15" customHeight="1">
      <c r="A25" s="96">
        <v>14</v>
      </c>
      <c r="B25" s="276" t="s">
        <v>2327</v>
      </c>
      <c r="C25" s="1184"/>
      <c r="D25" s="396"/>
      <c r="E25" s="397"/>
      <c r="F25" s="656"/>
      <c r="G25" s="96"/>
      <c r="H25" s="1185"/>
      <c r="I25" s="96"/>
      <c r="J25" s="1185"/>
      <c r="K25" s="96"/>
      <c r="L25" s="1185"/>
      <c r="M25" s="96"/>
      <c r="N25" s="1185"/>
    </row>
    <row r="26" spans="1:14" s="1186" customFormat="1" ht="15" customHeight="1">
      <c r="A26" s="96"/>
      <c r="B26" s="276" t="s">
        <v>2328</v>
      </c>
      <c r="C26" s="1184"/>
      <c r="D26" s="396" t="s">
        <v>2329</v>
      </c>
      <c r="E26" s="397"/>
      <c r="F26" s="656">
        <v>20000</v>
      </c>
      <c r="G26" s="96">
        <v>1</v>
      </c>
      <c r="H26" s="1185">
        <v>10000</v>
      </c>
      <c r="I26" s="96">
        <v>1</v>
      </c>
      <c r="J26" s="1185">
        <v>10000</v>
      </c>
      <c r="K26" s="96"/>
      <c r="L26" s="1185"/>
      <c r="M26" s="96"/>
      <c r="N26" s="1185"/>
    </row>
    <row r="27" spans="1:14" s="1186" customFormat="1" ht="15" customHeight="1">
      <c r="A27" s="96">
        <v>15</v>
      </c>
      <c r="B27" s="276" t="s">
        <v>2330</v>
      </c>
      <c r="C27" s="1184"/>
      <c r="D27" s="396" t="s">
        <v>2311</v>
      </c>
      <c r="E27" s="397"/>
      <c r="F27" s="656">
        <v>35000</v>
      </c>
      <c r="G27" s="96">
        <v>1</v>
      </c>
      <c r="H27" s="1185">
        <v>35000</v>
      </c>
      <c r="I27" s="96"/>
      <c r="J27" s="1185"/>
      <c r="K27" s="96"/>
      <c r="L27" s="1185"/>
      <c r="M27" s="96"/>
      <c r="N27" s="1185"/>
    </row>
    <row r="28" spans="1:14" s="1186" customFormat="1" ht="15" customHeight="1">
      <c r="A28" s="96">
        <v>16</v>
      </c>
      <c r="B28" s="553" t="s">
        <v>2331</v>
      </c>
      <c r="C28" s="1184"/>
      <c r="D28" s="396" t="s">
        <v>2311</v>
      </c>
      <c r="E28" s="397"/>
      <c r="F28" s="656">
        <v>5000</v>
      </c>
      <c r="G28" s="96">
        <v>1</v>
      </c>
      <c r="H28" s="1185">
        <v>5000</v>
      </c>
      <c r="I28" s="96"/>
      <c r="J28" s="1185"/>
      <c r="K28" s="96"/>
      <c r="L28" s="1185"/>
      <c r="M28" s="96"/>
      <c r="N28" s="1185"/>
    </row>
    <row r="29" spans="1:14" s="1186" customFormat="1" ht="15" customHeight="1">
      <c r="A29" s="96">
        <v>17</v>
      </c>
      <c r="B29" s="276" t="s">
        <v>2332</v>
      </c>
      <c r="C29" s="1184"/>
      <c r="D29" s="396" t="s">
        <v>2333</v>
      </c>
      <c r="E29" s="397"/>
      <c r="F29" s="656">
        <v>3000</v>
      </c>
      <c r="G29" s="96">
        <v>1</v>
      </c>
      <c r="H29" s="1185">
        <v>3000</v>
      </c>
      <c r="I29" s="96"/>
      <c r="J29" s="1185"/>
      <c r="K29" s="96"/>
      <c r="L29" s="1185"/>
      <c r="M29" s="96"/>
      <c r="N29" s="1185"/>
    </row>
    <row r="30" spans="1:14" s="1186" customFormat="1" ht="15" customHeight="1">
      <c r="A30" s="96">
        <v>18</v>
      </c>
      <c r="B30" s="276" t="s">
        <v>2334</v>
      </c>
      <c r="C30" s="1184"/>
      <c r="D30" s="396" t="s">
        <v>2335</v>
      </c>
      <c r="E30" s="397"/>
      <c r="F30" s="656">
        <v>600</v>
      </c>
      <c r="G30" s="96">
        <v>1</v>
      </c>
      <c r="H30" s="1185">
        <v>6000</v>
      </c>
      <c r="I30" s="96"/>
      <c r="J30" s="1185"/>
      <c r="K30" s="96"/>
      <c r="L30" s="1185"/>
      <c r="M30" s="96"/>
      <c r="N30" s="1185"/>
    </row>
    <row r="31" spans="1:14" s="1186" customFormat="1" ht="15" customHeight="1">
      <c r="A31" s="96">
        <v>19</v>
      </c>
      <c r="B31" s="276" t="s">
        <v>2336</v>
      </c>
      <c r="C31" s="1184"/>
      <c r="D31" s="396" t="s">
        <v>2335</v>
      </c>
      <c r="E31" s="397"/>
      <c r="F31" s="656">
        <v>2000</v>
      </c>
      <c r="G31" s="96">
        <v>1</v>
      </c>
      <c r="H31" s="1185">
        <v>2000</v>
      </c>
      <c r="I31" s="96"/>
      <c r="J31" s="1185"/>
      <c r="K31" s="96"/>
      <c r="L31" s="1185"/>
      <c r="M31" s="96"/>
      <c r="N31" s="1185"/>
    </row>
    <row r="32" spans="1:14" s="1186" customFormat="1" ht="15" customHeight="1">
      <c r="A32" s="96">
        <v>20</v>
      </c>
      <c r="B32" s="276" t="s">
        <v>2337</v>
      </c>
      <c r="C32" s="1184"/>
      <c r="D32" s="396" t="s">
        <v>2302</v>
      </c>
      <c r="E32" s="397"/>
      <c r="F32" s="656">
        <v>1500</v>
      </c>
      <c r="G32" s="96">
        <v>5</v>
      </c>
      <c r="H32" s="1185">
        <v>1500</v>
      </c>
      <c r="I32" s="96"/>
      <c r="J32" s="1185"/>
      <c r="K32" s="96"/>
      <c r="L32" s="1185"/>
      <c r="M32" s="96"/>
      <c r="N32" s="1185"/>
    </row>
    <row r="33" spans="1:29" s="1186" customFormat="1" ht="15" customHeight="1">
      <c r="A33" s="96">
        <v>21</v>
      </c>
      <c r="B33" s="276" t="s">
        <v>2338</v>
      </c>
      <c r="C33" s="1184"/>
      <c r="D33" s="396" t="s">
        <v>2339</v>
      </c>
      <c r="E33" s="397"/>
      <c r="F33" s="656">
        <v>2000</v>
      </c>
      <c r="G33" s="96">
        <v>4</v>
      </c>
      <c r="H33" s="1185">
        <v>2000</v>
      </c>
      <c r="I33" s="96"/>
      <c r="J33" s="1185"/>
      <c r="K33" s="96"/>
      <c r="L33" s="1185"/>
      <c r="M33" s="96"/>
      <c r="N33" s="1185"/>
    </row>
    <row r="34" spans="1:29" s="1186" customFormat="1" ht="15" customHeight="1">
      <c r="A34" s="96">
        <v>22</v>
      </c>
      <c r="B34" s="1188" t="s">
        <v>2340</v>
      </c>
      <c r="C34" s="1184"/>
      <c r="D34" s="396" t="s">
        <v>2341</v>
      </c>
      <c r="E34" s="397"/>
      <c r="F34" s="656">
        <v>2000</v>
      </c>
      <c r="G34" s="96">
        <v>4</v>
      </c>
      <c r="H34" s="1185">
        <v>2000</v>
      </c>
      <c r="I34" s="96"/>
      <c r="J34" s="1185"/>
      <c r="K34" s="96"/>
      <c r="L34" s="1185"/>
      <c r="M34" s="96"/>
      <c r="N34" s="1185"/>
      <c r="P34" s="267"/>
      <c r="Q34" s="267"/>
      <c r="R34" s="1189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</row>
    <row r="35" spans="1:29" s="1186" customFormat="1" ht="15" customHeight="1">
      <c r="A35" s="96">
        <v>23</v>
      </c>
      <c r="B35" s="1188" t="s">
        <v>2342</v>
      </c>
      <c r="C35" s="1184"/>
      <c r="D35" s="396" t="s">
        <v>2309</v>
      </c>
      <c r="E35" s="397"/>
      <c r="F35" s="656">
        <v>4000</v>
      </c>
      <c r="G35" s="96">
        <v>1</v>
      </c>
      <c r="H35" s="1185">
        <v>4000</v>
      </c>
      <c r="I35" s="96"/>
      <c r="J35" s="1185"/>
      <c r="K35" s="96"/>
      <c r="L35" s="1185"/>
      <c r="M35" s="96"/>
      <c r="N35" s="1185"/>
      <c r="P35" s="1398"/>
      <c r="Q35" s="1398"/>
      <c r="R35" s="1398"/>
      <c r="S35" s="1398"/>
      <c r="T35" s="1398"/>
      <c r="U35" s="1398"/>
      <c r="V35" s="1398"/>
      <c r="W35" s="1398"/>
      <c r="X35" s="1398"/>
      <c r="Y35" s="1398"/>
      <c r="Z35" s="1398"/>
      <c r="AA35" s="1398"/>
      <c r="AB35" s="1398"/>
      <c r="AC35" s="1398"/>
    </row>
    <row r="36" spans="1:29" s="1186" customFormat="1" ht="15" customHeight="1">
      <c r="A36" s="96">
        <v>24</v>
      </c>
      <c r="B36" s="1188" t="s">
        <v>2343</v>
      </c>
      <c r="C36" s="1184"/>
      <c r="D36" s="396" t="s">
        <v>2344</v>
      </c>
      <c r="E36" s="397"/>
      <c r="F36" s="656">
        <v>6000</v>
      </c>
      <c r="G36" s="96">
        <v>1</v>
      </c>
      <c r="H36" s="1185">
        <v>60000</v>
      </c>
      <c r="I36" s="96"/>
      <c r="J36" s="1185"/>
      <c r="K36" s="96"/>
      <c r="L36" s="1185"/>
      <c r="M36" s="96"/>
      <c r="N36" s="1185"/>
      <c r="P36" s="1398"/>
      <c r="Q36" s="1398"/>
      <c r="R36" s="1398"/>
      <c r="S36" s="1398"/>
      <c r="T36" s="1398"/>
      <c r="U36" s="1398"/>
      <c r="V36" s="1398"/>
      <c r="W36" s="1398"/>
      <c r="X36" s="1398"/>
      <c r="Y36" s="1398"/>
      <c r="Z36" s="1398"/>
      <c r="AA36" s="1398"/>
      <c r="AB36" s="1398"/>
      <c r="AC36" s="1398"/>
    </row>
    <row r="37" spans="1:29" s="1186" customFormat="1" ht="15" customHeight="1">
      <c r="A37" s="96">
        <v>25</v>
      </c>
      <c r="B37" s="276" t="s">
        <v>2345</v>
      </c>
      <c r="C37" s="1190"/>
      <c r="D37" s="396" t="s">
        <v>2311</v>
      </c>
      <c r="E37" s="397"/>
      <c r="F37" s="656">
        <v>2000</v>
      </c>
      <c r="G37" s="96">
        <v>1</v>
      </c>
      <c r="H37" s="1185">
        <v>2000</v>
      </c>
      <c r="I37" s="96"/>
      <c r="J37" s="1185"/>
      <c r="K37" s="96"/>
      <c r="L37" s="1185"/>
      <c r="M37" s="96"/>
      <c r="N37" s="1185"/>
      <c r="P37" s="267"/>
      <c r="Q37" s="267"/>
      <c r="R37" s="405"/>
      <c r="S37" s="406"/>
      <c r="T37" s="407"/>
      <c r="U37" s="267"/>
      <c r="V37" s="267"/>
      <c r="W37" s="267"/>
      <c r="X37" s="267"/>
      <c r="Y37" s="267"/>
      <c r="Z37" s="267"/>
      <c r="AA37" s="267"/>
      <c r="AB37" s="267"/>
      <c r="AC37" s="267"/>
    </row>
    <row r="38" spans="1:29" s="1186" customFormat="1" ht="15" customHeight="1">
      <c r="A38" s="96">
        <v>26</v>
      </c>
      <c r="B38" s="276" t="s">
        <v>2346</v>
      </c>
      <c r="C38" s="1190"/>
      <c r="D38" s="396" t="s">
        <v>2347</v>
      </c>
      <c r="E38" s="397"/>
      <c r="F38" s="656">
        <v>6000</v>
      </c>
      <c r="G38" s="96">
        <v>2</v>
      </c>
      <c r="H38" s="1185">
        <v>3000</v>
      </c>
      <c r="I38" s="96">
        <v>1</v>
      </c>
      <c r="J38" s="1185">
        <v>3000</v>
      </c>
      <c r="K38" s="96"/>
      <c r="L38" s="1185"/>
      <c r="M38" s="96"/>
      <c r="N38" s="1185"/>
      <c r="P38" s="391"/>
      <c r="Q38" s="391"/>
      <c r="R38" s="405"/>
      <c r="S38" s="406"/>
      <c r="T38" s="407"/>
      <c r="U38" s="267"/>
      <c r="V38" s="267"/>
      <c r="W38" s="267"/>
      <c r="X38" s="267"/>
      <c r="Y38" s="267"/>
      <c r="Z38" s="267"/>
      <c r="AA38" s="267"/>
      <c r="AB38" s="267"/>
      <c r="AC38" s="267"/>
    </row>
    <row r="39" spans="1:29" s="1186" customFormat="1" ht="15" customHeight="1">
      <c r="A39" s="96" t="s">
        <v>196</v>
      </c>
      <c r="B39" s="276"/>
      <c r="C39" s="652">
        <v>265505</v>
      </c>
      <c r="D39" s="396"/>
      <c r="E39" s="397"/>
      <c r="F39" s="656">
        <f>SUM(F11:F38)</f>
        <v>498380</v>
      </c>
      <c r="G39" s="96"/>
      <c r="H39" s="656">
        <f>SUM(H11:H38)</f>
        <v>410600</v>
      </c>
      <c r="I39" s="96"/>
      <c r="J39" s="656">
        <f>SUM(J11:J38)</f>
        <v>179500</v>
      </c>
      <c r="K39" s="96"/>
      <c r="L39" s="1191">
        <f>SUM(L12:L38)</f>
        <v>55100</v>
      </c>
      <c r="M39" s="96"/>
      <c r="N39" s="656">
        <f>SUM(N12:N38)</f>
        <v>47600</v>
      </c>
      <c r="O39" s="1192"/>
      <c r="P39" s="267"/>
      <c r="Q39" s="267"/>
      <c r="R39" s="405"/>
      <c r="S39" s="406"/>
      <c r="T39" s="407"/>
      <c r="U39" s="267"/>
      <c r="V39" s="267"/>
      <c r="W39" s="267"/>
      <c r="X39" s="267"/>
      <c r="Y39" s="267"/>
      <c r="Z39" s="301"/>
      <c r="AA39" s="301"/>
      <c r="AB39" s="301"/>
      <c r="AC39" s="301"/>
    </row>
    <row r="40" spans="1:29" s="1186" customFormat="1" ht="15" customHeight="1">
      <c r="A40" s="302"/>
      <c r="B40" s="277"/>
      <c r="C40" s="402"/>
      <c r="D40" s="403"/>
      <c r="E40" s="404"/>
      <c r="F40" s="301"/>
      <c r="G40" s="301"/>
      <c r="H40" s="277"/>
      <c r="I40" s="277"/>
      <c r="J40" s="277"/>
      <c r="K40" s="277"/>
      <c r="L40" s="277"/>
      <c r="M40" s="277"/>
      <c r="N40" s="278"/>
      <c r="P40" s="391"/>
      <c r="Q40" s="391"/>
      <c r="R40" s="405"/>
      <c r="S40" s="406"/>
      <c r="T40" s="407"/>
      <c r="U40" s="267"/>
      <c r="V40" s="267"/>
      <c r="W40" s="267"/>
      <c r="X40" s="267"/>
      <c r="Y40" s="267"/>
      <c r="Z40" s="267"/>
      <c r="AA40" s="267"/>
      <c r="AB40" s="267"/>
      <c r="AC40" s="267"/>
    </row>
    <row r="41" spans="1:29">
      <c r="A41" s="302"/>
      <c r="B41" s="301" t="s">
        <v>197</v>
      </c>
      <c r="C41" s="303"/>
      <c r="D41" s="304"/>
      <c r="E41" s="305"/>
      <c r="F41" s="1193"/>
      <c r="G41" s="301"/>
      <c r="H41" s="1193"/>
      <c r="I41" s="301"/>
      <c r="J41" s="1193"/>
      <c r="K41" s="301"/>
      <c r="L41" s="1193"/>
      <c r="M41" s="301"/>
      <c r="N41" s="1194"/>
      <c r="P41" s="1195"/>
      <c r="Q41" s="267"/>
      <c r="R41" s="405"/>
      <c r="S41" s="406"/>
      <c r="T41" s="407"/>
      <c r="U41" s="267"/>
      <c r="V41" s="1398"/>
      <c r="W41" s="1398"/>
      <c r="X41" s="1398"/>
      <c r="Y41" s="1398"/>
      <c r="Z41" s="1398"/>
      <c r="AA41" s="1398"/>
      <c r="AB41" s="1398"/>
      <c r="AC41" s="1398"/>
    </row>
    <row r="42" spans="1:29">
      <c r="A42" s="302"/>
      <c r="B42" s="301"/>
      <c r="C42" s="303"/>
      <c r="D42" s="304"/>
      <c r="E42" s="305"/>
      <c r="F42" s="301"/>
      <c r="G42" s="301"/>
      <c r="H42" s="301" t="s">
        <v>99</v>
      </c>
      <c r="I42" s="301"/>
      <c r="J42" s="1387" t="s">
        <v>2579</v>
      </c>
      <c r="K42" s="1387"/>
      <c r="L42" s="1387"/>
      <c r="M42" s="301"/>
      <c r="N42" s="1196"/>
      <c r="P42" s="1197"/>
      <c r="Q42" s="908"/>
      <c r="R42" s="1198"/>
      <c r="S42" s="1398"/>
      <c r="T42" s="1398"/>
      <c r="U42" s="908"/>
      <c r="V42" s="1398"/>
      <c r="W42" s="1398"/>
      <c r="X42" s="1398"/>
      <c r="Y42" s="1398"/>
      <c r="Z42" s="1398"/>
      <c r="AA42" s="1398"/>
      <c r="AB42" s="1398"/>
      <c r="AC42" s="1398"/>
    </row>
    <row r="43" spans="1:29">
      <c r="A43" s="302"/>
      <c r="B43" s="301"/>
      <c r="C43" s="303"/>
      <c r="D43" s="304"/>
      <c r="E43" s="305"/>
      <c r="F43" s="301"/>
      <c r="G43" s="301"/>
      <c r="H43" s="301"/>
      <c r="I43" s="301"/>
      <c r="J43" s="1388" t="s">
        <v>408</v>
      </c>
      <c r="K43" s="1388"/>
      <c r="L43" s="1388"/>
      <c r="M43" s="301"/>
      <c r="N43" s="306"/>
      <c r="P43" s="267"/>
      <c r="Q43" s="267"/>
      <c r="R43" s="405"/>
      <c r="S43" s="406"/>
      <c r="T43" s="407"/>
      <c r="U43" s="267"/>
      <c r="V43" s="1197"/>
      <c r="W43" s="908"/>
      <c r="X43" s="908"/>
      <c r="Y43" s="908"/>
      <c r="Z43" s="1197"/>
      <c r="AA43" s="1195"/>
      <c r="AB43" s="1197"/>
      <c r="AC43" s="1197"/>
    </row>
    <row r="44" spans="1:29">
      <c r="A44" s="283"/>
      <c r="B44" s="285"/>
      <c r="C44" s="280"/>
      <c r="D44" s="281"/>
      <c r="E44" s="282"/>
      <c r="F44" s="1199"/>
      <c r="G44" s="285"/>
      <c r="H44" s="1199"/>
      <c r="I44" s="285"/>
      <c r="J44" s="1199"/>
      <c r="K44" s="285"/>
      <c r="L44" s="1199"/>
      <c r="M44" s="285"/>
      <c r="N44" s="1200"/>
      <c r="P44" s="908"/>
      <c r="Q44" s="267"/>
      <c r="R44" s="1201"/>
      <c r="S44" s="1202"/>
      <c r="T44" s="407"/>
      <c r="U44" s="1203"/>
      <c r="V44" s="908"/>
      <c r="W44" s="1204"/>
      <c r="X44" s="908"/>
      <c r="Y44" s="1204"/>
      <c r="Z44" s="908"/>
      <c r="AA44" s="1204"/>
      <c r="AB44" s="908"/>
      <c r="AC44" s="1204"/>
    </row>
    <row r="52" spans="1:14">
      <c r="A52" s="1397" t="s">
        <v>106</v>
      </c>
      <c r="B52" s="1397"/>
      <c r="C52" s="1397"/>
      <c r="D52" s="1397"/>
      <c r="E52" s="1397"/>
      <c r="F52" s="1397"/>
      <c r="G52" s="1397"/>
      <c r="H52" s="1397"/>
      <c r="I52" s="1397"/>
      <c r="J52" s="1397"/>
      <c r="K52" s="1397"/>
      <c r="L52" s="1397"/>
      <c r="M52" s="1397"/>
      <c r="N52" s="1397"/>
    </row>
    <row r="53" spans="1:14">
      <c r="A53" s="1397" t="s">
        <v>0</v>
      </c>
      <c r="B53" s="1397"/>
      <c r="C53" s="1397"/>
      <c r="D53" s="1397"/>
      <c r="E53" s="1397"/>
      <c r="F53" s="1397"/>
      <c r="G53" s="1397"/>
      <c r="H53" s="1397"/>
      <c r="I53" s="1397"/>
      <c r="J53" s="1397"/>
      <c r="K53" s="1397"/>
      <c r="L53" s="1397"/>
      <c r="M53" s="1397"/>
      <c r="N53" s="1397"/>
    </row>
    <row r="54" spans="1:14">
      <c r="A54" s="1642" t="s">
        <v>2484</v>
      </c>
      <c r="B54" s="1642"/>
      <c r="C54" s="1642"/>
      <c r="D54" s="1642"/>
      <c r="E54" s="1642"/>
      <c r="F54" s="1642"/>
      <c r="G54" s="1642"/>
      <c r="H54" s="1642"/>
      <c r="I54" s="1642"/>
      <c r="J54" s="1642"/>
      <c r="K54" s="1642"/>
      <c r="L54" s="1642"/>
      <c r="M54" s="1642"/>
      <c r="N54" s="1642"/>
    </row>
    <row r="55" spans="1:14">
      <c r="A55" s="268" t="s">
        <v>2408</v>
      </c>
      <c r="B55" s="270"/>
      <c r="C55" s="271"/>
      <c r="D55" s="272"/>
      <c r="E55" s="273"/>
      <c r="F55" s="274" t="s">
        <v>110</v>
      </c>
      <c r="G55" s="275"/>
      <c r="H55" s="275"/>
      <c r="I55" s="275"/>
      <c r="J55" s="276"/>
      <c r="K55" s="277" t="s">
        <v>699</v>
      </c>
      <c r="L55" s="277"/>
      <c r="M55" s="277"/>
      <c r="N55" s="278"/>
    </row>
    <row r="56" spans="1:14">
      <c r="A56" s="269" t="s">
        <v>109</v>
      </c>
      <c r="B56" s="268" t="s">
        <v>2485</v>
      </c>
      <c r="C56" s="280"/>
      <c r="D56" s="281"/>
      <c r="E56" s="282"/>
      <c r="F56" s="283" t="s">
        <v>113</v>
      </c>
      <c r="G56" s="283" t="s">
        <v>8</v>
      </c>
      <c r="H56" s="284"/>
      <c r="I56" s="274" t="s">
        <v>114</v>
      </c>
      <c r="J56" s="276"/>
      <c r="K56" s="285" t="s">
        <v>205</v>
      </c>
      <c r="L56" s="285"/>
      <c r="M56" s="285"/>
      <c r="N56" s="284"/>
    </row>
    <row r="57" spans="1:14">
      <c r="A57" s="279" t="s">
        <v>540</v>
      </c>
      <c r="B57" s="269" t="s">
        <v>2486</v>
      </c>
      <c r="C57" s="287"/>
      <c r="D57" s="288"/>
      <c r="E57" s="289"/>
      <c r="F57" s="269"/>
      <c r="G57" s="1391" t="s">
        <v>116</v>
      </c>
      <c r="H57" s="1399"/>
      <c r="I57" s="1399"/>
      <c r="J57" s="1399"/>
      <c r="K57" s="1399"/>
      <c r="L57" s="1399"/>
      <c r="M57" s="1399"/>
      <c r="N57" s="1392"/>
    </row>
    <row r="58" spans="1:14">
      <c r="A58" s="286"/>
      <c r="B58" s="912" t="s">
        <v>11</v>
      </c>
      <c r="C58" s="291" t="s">
        <v>117</v>
      </c>
      <c r="D58" s="1389" t="s">
        <v>13</v>
      </c>
      <c r="E58" s="1390"/>
      <c r="F58" s="912" t="s">
        <v>14</v>
      </c>
      <c r="G58" s="1391" t="s">
        <v>118</v>
      </c>
      <c r="H58" s="1392"/>
      <c r="I58" s="1391" t="s">
        <v>119</v>
      </c>
      <c r="J58" s="1392"/>
      <c r="K58" s="1391" t="s">
        <v>120</v>
      </c>
      <c r="L58" s="1392"/>
      <c r="M58" s="1391" t="s">
        <v>121</v>
      </c>
      <c r="N58" s="1392"/>
    </row>
    <row r="59" spans="1:14">
      <c r="A59" s="408" t="s">
        <v>10</v>
      </c>
      <c r="B59" s="283"/>
      <c r="C59" s="294"/>
      <c r="D59" s="295"/>
      <c r="E59" s="296"/>
      <c r="F59" s="283"/>
      <c r="G59" s="297" t="s">
        <v>22</v>
      </c>
      <c r="H59" s="96" t="s">
        <v>21</v>
      </c>
      <c r="I59" s="96" t="s">
        <v>22</v>
      </c>
      <c r="J59" s="96" t="s">
        <v>122</v>
      </c>
      <c r="K59" s="297" t="s">
        <v>22</v>
      </c>
      <c r="L59" s="298" t="s">
        <v>122</v>
      </c>
      <c r="M59" s="297" t="s">
        <v>22</v>
      </c>
      <c r="N59" s="297" t="s">
        <v>21</v>
      </c>
    </row>
    <row r="60" spans="1:14">
      <c r="A60" s="341">
        <v>26</v>
      </c>
      <c r="B60" s="299" t="s">
        <v>2487</v>
      </c>
      <c r="C60" s="1298"/>
      <c r="D60" s="396" t="s">
        <v>2488</v>
      </c>
      <c r="E60" s="397"/>
      <c r="F60" s="656">
        <v>104</v>
      </c>
      <c r="G60" s="96">
        <v>2</v>
      </c>
      <c r="H60" s="1185">
        <v>52</v>
      </c>
      <c r="I60" s="96"/>
      <c r="J60" s="1185"/>
      <c r="K60" s="96">
        <v>2</v>
      </c>
      <c r="L60" s="1185">
        <v>52</v>
      </c>
      <c r="M60" s="96"/>
      <c r="N60" s="1185"/>
    </row>
    <row r="61" spans="1:14">
      <c r="A61" s="96">
        <v>27</v>
      </c>
      <c r="B61" s="397" t="s">
        <v>2489</v>
      </c>
      <c r="C61" s="1184"/>
      <c r="D61" s="1300" t="s">
        <v>2490</v>
      </c>
      <c r="E61" s="397"/>
      <c r="F61" s="656">
        <v>7250</v>
      </c>
      <c r="G61" s="96">
        <v>15</v>
      </c>
      <c r="H61" s="1185">
        <v>2175</v>
      </c>
      <c r="I61" s="96">
        <v>15</v>
      </c>
      <c r="J61" s="1185">
        <v>2175</v>
      </c>
      <c r="K61" s="96">
        <v>10</v>
      </c>
      <c r="L61" s="1185">
        <v>1450</v>
      </c>
      <c r="M61" s="96">
        <v>10</v>
      </c>
      <c r="N61" s="1185">
        <v>1450</v>
      </c>
    </row>
    <row r="62" spans="1:14">
      <c r="A62" s="96">
        <v>28</v>
      </c>
      <c r="B62" s="397" t="s">
        <v>2491</v>
      </c>
      <c r="C62" s="1184"/>
      <c r="D62" s="1300" t="s">
        <v>2492</v>
      </c>
      <c r="E62" s="397"/>
      <c r="F62" s="656">
        <v>1800</v>
      </c>
      <c r="G62" s="96">
        <v>12</v>
      </c>
      <c r="H62" s="1185">
        <v>540</v>
      </c>
      <c r="I62" s="96">
        <v>10</v>
      </c>
      <c r="J62" s="1185">
        <v>450</v>
      </c>
      <c r="K62" s="96">
        <v>10</v>
      </c>
      <c r="L62" s="1185">
        <v>450</v>
      </c>
      <c r="M62" s="96">
        <v>8</v>
      </c>
      <c r="N62" s="1185">
        <v>360</v>
      </c>
    </row>
    <row r="63" spans="1:14">
      <c r="A63" s="96">
        <v>29</v>
      </c>
      <c r="B63" s="397" t="s">
        <v>2493</v>
      </c>
      <c r="C63" s="1184"/>
      <c r="D63" s="1300" t="s">
        <v>2494</v>
      </c>
      <c r="E63" s="397"/>
      <c r="F63" s="656">
        <v>1500</v>
      </c>
      <c r="G63" s="96">
        <v>5</v>
      </c>
      <c r="H63" s="1185">
        <v>375</v>
      </c>
      <c r="I63" s="96">
        <v>5</v>
      </c>
      <c r="J63" s="1185">
        <v>375</v>
      </c>
      <c r="K63" s="96">
        <v>5</v>
      </c>
      <c r="L63" s="1299">
        <v>375</v>
      </c>
      <c r="M63" s="96">
        <v>5</v>
      </c>
      <c r="N63" s="1185">
        <v>375</v>
      </c>
    </row>
    <row r="64" spans="1:14">
      <c r="A64" s="96">
        <v>30</v>
      </c>
      <c r="B64" s="397" t="s">
        <v>2495</v>
      </c>
      <c r="C64" s="1184"/>
      <c r="D64" s="1300">
        <v>4</v>
      </c>
      <c r="E64" s="397"/>
      <c r="F64" s="656">
        <v>7600</v>
      </c>
      <c r="G64" s="96">
        <v>1</v>
      </c>
      <c r="H64" s="1185">
        <v>1900</v>
      </c>
      <c r="I64" s="96">
        <v>1</v>
      </c>
      <c r="J64" s="1185">
        <v>1900</v>
      </c>
      <c r="K64" s="96">
        <v>1</v>
      </c>
      <c r="L64" s="1185">
        <v>1900</v>
      </c>
      <c r="M64" s="96">
        <v>1</v>
      </c>
      <c r="N64" s="1185">
        <v>1900</v>
      </c>
    </row>
    <row r="65" spans="1:14">
      <c r="A65" s="96">
        <v>31</v>
      </c>
      <c r="B65" s="397" t="s">
        <v>2496</v>
      </c>
      <c r="C65" s="1184"/>
      <c r="D65" s="1300" t="s">
        <v>2497</v>
      </c>
      <c r="E65" s="397"/>
      <c r="F65" s="656">
        <v>324</v>
      </c>
      <c r="G65" s="96">
        <v>1</v>
      </c>
      <c r="H65" s="1185">
        <v>324</v>
      </c>
      <c r="I65" s="96"/>
      <c r="J65" s="1185"/>
      <c r="K65" s="96"/>
      <c r="L65" s="1299"/>
      <c r="M65" s="96"/>
      <c r="N65" s="1185"/>
    </row>
    <row r="66" spans="1:14">
      <c r="A66" s="96">
        <v>32</v>
      </c>
      <c r="B66" s="397" t="s">
        <v>2498</v>
      </c>
      <c r="C66" s="1184"/>
      <c r="D66" s="396" t="s">
        <v>2499</v>
      </c>
      <c r="E66" s="397"/>
      <c r="F66" s="656">
        <v>1200</v>
      </c>
      <c r="G66" s="96">
        <v>10</v>
      </c>
      <c r="H66" s="1185">
        <v>300</v>
      </c>
      <c r="I66" s="96">
        <v>10</v>
      </c>
      <c r="J66" s="1185">
        <v>300</v>
      </c>
      <c r="K66" s="96">
        <v>10</v>
      </c>
      <c r="L66" s="1185">
        <v>300</v>
      </c>
      <c r="M66" s="96">
        <v>10</v>
      </c>
      <c r="N66" s="1185">
        <v>300</v>
      </c>
    </row>
    <row r="67" spans="1:14">
      <c r="A67" s="96">
        <v>33</v>
      </c>
      <c r="B67" s="397" t="s">
        <v>2500</v>
      </c>
      <c r="C67" s="1184"/>
      <c r="D67" s="396" t="s">
        <v>2501</v>
      </c>
      <c r="E67" s="397"/>
      <c r="F67" s="656">
        <v>4200</v>
      </c>
      <c r="G67" s="96">
        <v>5</v>
      </c>
      <c r="H67" s="1185">
        <v>1050</v>
      </c>
      <c r="I67" s="96">
        <v>5</v>
      </c>
      <c r="J67" s="1185">
        <v>1050</v>
      </c>
      <c r="K67" s="96">
        <v>5</v>
      </c>
      <c r="L67" s="1185">
        <v>1050</v>
      </c>
      <c r="M67" s="96">
        <v>5</v>
      </c>
      <c r="N67" s="1185">
        <v>1050</v>
      </c>
    </row>
    <row r="68" spans="1:14">
      <c r="A68" s="96">
        <v>34</v>
      </c>
      <c r="B68" s="397" t="s">
        <v>2502</v>
      </c>
      <c r="C68" s="1184"/>
      <c r="D68" s="396" t="s">
        <v>2503</v>
      </c>
      <c r="E68" s="397"/>
      <c r="F68" s="656">
        <v>1280</v>
      </c>
      <c r="G68" s="96">
        <v>2</v>
      </c>
      <c r="H68" s="1185">
        <v>640</v>
      </c>
      <c r="I68" s="96"/>
      <c r="J68" s="1185"/>
      <c r="K68" s="96">
        <v>2</v>
      </c>
      <c r="L68" s="1185">
        <v>640</v>
      </c>
      <c r="M68" s="96"/>
      <c r="N68" s="1185"/>
    </row>
    <row r="69" spans="1:14">
      <c r="A69" s="96">
        <v>35</v>
      </c>
      <c r="B69" s="397" t="s">
        <v>2504</v>
      </c>
      <c r="C69" s="1184"/>
      <c r="D69" s="1301" t="s">
        <v>2505</v>
      </c>
      <c r="E69" s="397"/>
      <c r="F69" s="656">
        <v>300</v>
      </c>
      <c r="G69" s="96">
        <v>2</v>
      </c>
      <c r="H69" s="1185">
        <v>150</v>
      </c>
      <c r="I69" s="96"/>
      <c r="J69" s="1185"/>
      <c r="K69" s="96">
        <v>1</v>
      </c>
      <c r="L69" s="1185">
        <v>150</v>
      </c>
      <c r="M69" s="96"/>
      <c r="N69" s="1185"/>
    </row>
    <row r="70" spans="1:14">
      <c r="A70" s="96">
        <v>36</v>
      </c>
      <c r="B70" s="397" t="s">
        <v>2506</v>
      </c>
      <c r="C70" s="1184"/>
      <c r="D70" s="1300" t="s">
        <v>2507</v>
      </c>
      <c r="E70" s="397"/>
      <c r="F70" s="656">
        <v>924</v>
      </c>
      <c r="G70" s="96">
        <v>10</v>
      </c>
      <c r="H70" s="1185">
        <v>462</v>
      </c>
      <c r="I70" s="96"/>
      <c r="J70" s="1185"/>
      <c r="K70" s="96">
        <v>10</v>
      </c>
      <c r="L70" s="1185">
        <v>462</v>
      </c>
      <c r="M70" s="96"/>
      <c r="N70" s="1185"/>
    </row>
    <row r="71" spans="1:14">
      <c r="A71" s="96">
        <v>37</v>
      </c>
      <c r="B71" s="397" t="s">
        <v>2508</v>
      </c>
      <c r="C71" s="1184"/>
      <c r="D71" s="1300" t="s">
        <v>2509</v>
      </c>
      <c r="E71" s="397"/>
      <c r="F71" s="656">
        <v>1300</v>
      </c>
      <c r="G71" s="96">
        <v>2</v>
      </c>
      <c r="H71" s="1185">
        <v>650</v>
      </c>
      <c r="I71" s="96"/>
      <c r="J71" s="1185"/>
      <c r="K71" s="96">
        <v>2</v>
      </c>
      <c r="L71" s="1185">
        <v>650</v>
      </c>
      <c r="M71" s="96"/>
      <c r="N71" s="1185"/>
    </row>
    <row r="72" spans="1:14">
      <c r="A72" s="96">
        <v>38</v>
      </c>
      <c r="B72" s="397" t="s">
        <v>2510</v>
      </c>
      <c r="C72" s="1184"/>
      <c r="D72" s="1300" t="s">
        <v>2511</v>
      </c>
      <c r="E72" s="397"/>
      <c r="F72" s="656">
        <v>3300</v>
      </c>
      <c r="G72" s="96">
        <v>5</v>
      </c>
      <c r="H72" s="1185">
        <v>825</v>
      </c>
      <c r="I72" s="96">
        <v>5</v>
      </c>
      <c r="J72" s="1185">
        <v>825</v>
      </c>
      <c r="K72" s="96">
        <v>5</v>
      </c>
      <c r="L72" s="1185">
        <v>825</v>
      </c>
      <c r="M72" s="96">
        <v>5</v>
      </c>
      <c r="N72" s="1185">
        <v>825</v>
      </c>
    </row>
    <row r="73" spans="1:14">
      <c r="A73" s="96">
        <v>39</v>
      </c>
      <c r="B73" s="336" t="s">
        <v>2512</v>
      </c>
      <c r="C73" s="1184"/>
      <c r="D73" s="1300" t="s">
        <v>2319</v>
      </c>
      <c r="E73" s="397"/>
      <c r="F73" s="656">
        <v>950</v>
      </c>
      <c r="G73" s="96">
        <v>5</v>
      </c>
      <c r="H73" s="1185">
        <v>475</v>
      </c>
      <c r="I73" s="96"/>
      <c r="J73" s="1185"/>
      <c r="K73" s="96">
        <v>5</v>
      </c>
      <c r="L73" s="1185">
        <v>475</v>
      </c>
      <c r="M73" s="96"/>
      <c r="N73" s="1185"/>
    </row>
    <row r="74" spans="1:14">
      <c r="A74" s="96">
        <v>40</v>
      </c>
      <c r="B74" s="336" t="s">
        <v>2513</v>
      </c>
      <c r="C74" s="1184"/>
      <c r="D74" s="1300" t="s">
        <v>2319</v>
      </c>
      <c r="E74" s="397"/>
      <c r="F74" s="656">
        <v>850</v>
      </c>
      <c r="G74" s="96">
        <v>5</v>
      </c>
      <c r="H74" s="1185">
        <v>425</v>
      </c>
      <c r="I74" s="96"/>
      <c r="J74" s="1185"/>
      <c r="K74" s="96">
        <v>5</v>
      </c>
      <c r="L74" s="1185">
        <v>425</v>
      </c>
      <c r="M74" s="96"/>
      <c r="N74" s="1185"/>
    </row>
    <row r="75" spans="1:14">
      <c r="A75" s="96">
        <v>41</v>
      </c>
      <c r="B75" s="397" t="s">
        <v>2514</v>
      </c>
      <c r="C75" s="1184"/>
      <c r="D75" s="1300" t="s">
        <v>2515</v>
      </c>
      <c r="E75" s="397"/>
      <c r="F75" s="656">
        <v>125</v>
      </c>
      <c r="G75" s="96">
        <v>5</v>
      </c>
      <c r="H75" s="1185">
        <v>125</v>
      </c>
      <c r="I75" s="96"/>
      <c r="J75" s="1185"/>
      <c r="K75" s="96"/>
      <c r="L75" s="1185"/>
      <c r="M75" s="96"/>
      <c r="N75" s="1185"/>
    </row>
    <row r="76" spans="1:14">
      <c r="A76" s="96">
        <v>42</v>
      </c>
      <c r="B76" s="397" t="s">
        <v>2516</v>
      </c>
      <c r="C76" s="1184"/>
      <c r="D76" s="1300" t="s">
        <v>2517</v>
      </c>
      <c r="E76" s="397"/>
      <c r="F76" s="656">
        <v>730</v>
      </c>
      <c r="G76" s="96">
        <v>2</v>
      </c>
      <c r="H76" s="1185">
        <v>365</v>
      </c>
      <c r="I76" s="96"/>
      <c r="J76" s="1185"/>
      <c r="K76" s="96"/>
      <c r="L76" s="1185"/>
      <c r="M76" s="96"/>
      <c r="N76" s="1185"/>
    </row>
    <row r="77" spans="1:14">
      <c r="A77" s="96">
        <v>43</v>
      </c>
      <c r="B77" s="397" t="s">
        <v>2518</v>
      </c>
      <c r="C77" s="1184"/>
      <c r="D77" s="1300" t="s">
        <v>2519</v>
      </c>
      <c r="E77" s="397"/>
      <c r="F77" s="656">
        <v>425</v>
      </c>
      <c r="G77" s="96">
        <v>5</v>
      </c>
      <c r="H77" s="1185">
        <v>425</v>
      </c>
      <c r="I77" s="96" t="s">
        <v>95</v>
      </c>
      <c r="J77" s="1185"/>
      <c r="K77" s="96"/>
      <c r="L77" s="1185"/>
      <c r="M77" s="96"/>
      <c r="N77" s="1185"/>
    </row>
    <row r="78" spans="1:14">
      <c r="A78" s="96">
        <v>44</v>
      </c>
      <c r="B78" s="397" t="s">
        <v>2520</v>
      </c>
      <c r="C78" s="1184"/>
      <c r="D78" s="1300" t="s">
        <v>2521</v>
      </c>
      <c r="E78" s="397"/>
      <c r="F78" s="656">
        <v>950</v>
      </c>
      <c r="G78" s="96">
        <v>5</v>
      </c>
      <c r="H78" s="1185">
        <v>425</v>
      </c>
      <c r="I78" s="96"/>
      <c r="J78" s="1185"/>
      <c r="K78" s="96"/>
      <c r="L78" s="1185"/>
      <c r="M78" s="96"/>
      <c r="N78" s="1185"/>
    </row>
    <row r="79" spans="1:14">
      <c r="A79" s="96">
        <v>45</v>
      </c>
      <c r="B79" s="397" t="s">
        <v>1532</v>
      </c>
      <c r="C79" s="1184"/>
      <c r="D79" s="1300" t="s">
        <v>2522</v>
      </c>
      <c r="E79" s="397"/>
      <c r="F79" s="656">
        <v>357</v>
      </c>
      <c r="G79" s="96">
        <v>6</v>
      </c>
      <c r="H79" s="1185">
        <v>357</v>
      </c>
      <c r="I79" s="96"/>
      <c r="J79" s="1185"/>
      <c r="K79" s="96"/>
      <c r="L79" s="1185"/>
      <c r="M79" s="96"/>
      <c r="N79" s="1185"/>
    </row>
    <row r="80" spans="1:14">
      <c r="A80" s="96">
        <v>46</v>
      </c>
      <c r="B80" s="397" t="s">
        <v>2523</v>
      </c>
      <c r="C80" s="1184"/>
      <c r="D80" s="1300" t="s">
        <v>2524</v>
      </c>
      <c r="E80" s="397"/>
      <c r="F80" s="656">
        <v>255</v>
      </c>
      <c r="G80" s="96">
        <v>6</v>
      </c>
      <c r="H80" s="1185">
        <v>255</v>
      </c>
      <c r="I80" s="96"/>
      <c r="J80" s="1185"/>
      <c r="K80" s="96"/>
      <c r="L80" s="1185"/>
      <c r="M80" s="96"/>
      <c r="N80" s="1185"/>
    </row>
    <row r="81" spans="1:14">
      <c r="A81" s="96">
        <v>47</v>
      </c>
      <c r="B81" s="299" t="s">
        <v>2525</v>
      </c>
      <c r="C81" s="1184"/>
      <c r="D81" s="1300" t="s">
        <v>2522</v>
      </c>
      <c r="E81" s="397"/>
      <c r="F81" s="656">
        <v>417</v>
      </c>
      <c r="G81" s="96">
        <v>6</v>
      </c>
      <c r="H81" s="1185">
        <v>417</v>
      </c>
      <c r="I81" s="96"/>
      <c r="J81" s="1185"/>
      <c r="K81" s="96"/>
      <c r="L81" s="1185"/>
      <c r="M81" s="96"/>
      <c r="N81" s="1185"/>
    </row>
    <row r="82" spans="1:14">
      <c r="A82" s="96"/>
      <c r="B82" s="299"/>
      <c r="C82" s="1190"/>
      <c r="D82" s="396"/>
      <c r="E82" s="397"/>
      <c r="F82" s="656"/>
      <c r="G82" s="96"/>
      <c r="H82" s="1185"/>
      <c r="I82" s="96"/>
      <c r="J82" s="1185"/>
      <c r="K82" s="96"/>
      <c r="L82" s="1185"/>
      <c r="M82" s="96"/>
      <c r="N82" s="1185"/>
    </row>
    <row r="83" spans="1:14" ht="12.75" customHeight="1">
      <c r="B83" s="299"/>
      <c r="C83" s="1190"/>
      <c r="D83" s="396"/>
      <c r="E83" s="397"/>
      <c r="F83" s="656"/>
      <c r="G83" s="96"/>
      <c r="H83" s="1185"/>
      <c r="I83" s="96"/>
      <c r="J83" s="1185"/>
      <c r="K83" s="96"/>
      <c r="L83" s="1185"/>
      <c r="M83" s="96"/>
      <c r="N83" s="1185"/>
    </row>
    <row r="84" spans="1:14" ht="0.75" customHeight="1">
      <c r="A84" s="96"/>
      <c r="B84" s="299"/>
      <c r="C84" s="1190"/>
      <c r="D84" s="396"/>
      <c r="E84" s="397"/>
      <c r="F84" s="656"/>
      <c r="G84" s="96"/>
      <c r="H84" s="1185"/>
      <c r="I84" s="96"/>
      <c r="J84" s="1185"/>
      <c r="K84" s="96"/>
      <c r="L84" s="1185"/>
      <c r="M84" s="96"/>
      <c r="N84" s="1185"/>
    </row>
    <row r="85" spans="1:14" hidden="1">
      <c r="A85" s="96"/>
      <c r="B85" s="299"/>
      <c r="C85" s="1190"/>
      <c r="D85" s="396"/>
      <c r="E85" s="397"/>
      <c r="F85" s="656"/>
      <c r="G85" s="96"/>
      <c r="H85" s="1185"/>
      <c r="I85" s="96"/>
      <c r="J85" s="1185"/>
      <c r="K85" s="96"/>
      <c r="L85" s="1185"/>
      <c r="M85" s="96"/>
      <c r="N85" s="1185"/>
    </row>
    <row r="86" spans="1:14" hidden="1">
      <c r="A86" s="96"/>
      <c r="B86" s="299"/>
      <c r="C86" s="1190"/>
      <c r="D86" s="396"/>
      <c r="E86" s="397"/>
      <c r="F86" s="656"/>
      <c r="G86" s="96"/>
      <c r="H86" s="1185"/>
      <c r="I86" s="96"/>
      <c r="J86" s="1185"/>
      <c r="K86" s="96"/>
      <c r="L86" s="1185"/>
      <c r="M86" s="96"/>
      <c r="N86" s="1185"/>
    </row>
    <row r="87" spans="1:14" hidden="1">
      <c r="A87" s="96"/>
      <c r="B87" s="299"/>
      <c r="C87" s="1190"/>
      <c r="D87" s="396"/>
      <c r="E87" s="397"/>
      <c r="F87" s="656">
        <f>SUM(F60:F86)</f>
        <v>36141</v>
      </c>
      <c r="G87" s="96"/>
      <c r="H87" s="1185">
        <f>SUM(H60:H86)</f>
        <v>12712</v>
      </c>
      <c r="I87" s="96"/>
      <c r="J87" s="1185">
        <f>SUM(J60:J86)</f>
        <v>7075</v>
      </c>
      <c r="K87" s="96"/>
      <c r="L87" s="1185">
        <f>SUM(L60:L86)</f>
        <v>9204</v>
      </c>
      <c r="M87" s="96"/>
      <c r="N87" s="1185">
        <f>SUM(N61:N86)</f>
        <v>6260</v>
      </c>
    </row>
    <row r="88" spans="1:14">
      <c r="A88" s="96"/>
      <c r="B88" s="299" t="s">
        <v>2526</v>
      </c>
      <c r="C88" s="652"/>
      <c r="D88" s="396"/>
      <c r="E88" s="397"/>
      <c r="F88" s="656"/>
      <c r="G88" s="96"/>
      <c r="H88" s="656"/>
      <c r="I88" s="96"/>
      <c r="J88" s="656"/>
      <c r="K88" s="96"/>
      <c r="L88" s="656"/>
      <c r="M88" s="96"/>
      <c r="N88" s="656">
        <v>71392</v>
      </c>
    </row>
    <row r="89" spans="1:14">
      <c r="A89" s="96"/>
      <c r="B89" s="301" t="s">
        <v>197</v>
      </c>
      <c r="C89" s="303"/>
      <c r="D89" s="304"/>
      <c r="E89" s="305"/>
      <c r="F89" s="1193"/>
      <c r="G89" s="301"/>
      <c r="H89" s="1193"/>
      <c r="I89" s="301"/>
      <c r="J89" s="1193"/>
      <c r="K89" s="301"/>
      <c r="L89" s="1193"/>
      <c r="M89" s="301"/>
      <c r="N89" s="1302"/>
    </row>
    <row r="90" spans="1:14">
      <c r="A90" s="302"/>
      <c r="B90" s="301"/>
      <c r="C90" s="303"/>
      <c r="D90" s="304"/>
      <c r="E90" s="305"/>
      <c r="F90" s="301"/>
      <c r="G90" s="301"/>
      <c r="H90" s="301"/>
      <c r="I90" s="301"/>
      <c r="J90" s="301"/>
      <c r="K90" s="301"/>
      <c r="L90" s="301"/>
      <c r="M90" s="301"/>
      <c r="N90" s="1302"/>
    </row>
    <row r="91" spans="1:14">
      <c r="A91" s="302"/>
      <c r="B91" s="301"/>
      <c r="C91" s="303"/>
      <c r="D91" s="304"/>
      <c r="E91" s="305"/>
      <c r="F91" s="301"/>
      <c r="G91" s="301"/>
      <c r="H91" s="301"/>
      <c r="I91" s="301"/>
      <c r="J91" s="301"/>
      <c r="K91" s="301"/>
      <c r="L91" s="301"/>
      <c r="M91" s="301"/>
      <c r="N91" s="1302"/>
    </row>
    <row r="92" spans="1:14">
      <c r="A92" s="302"/>
      <c r="B92" s="301"/>
      <c r="C92" s="303"/>
      <c r="D92" s="304"/>
      <c r="E92" s="305"/>
      <c r="F92" s="301"/>
      <c r="G92" s="301"/>
      <c r="H92" s="301" t="s">
        <v>99</v>
      </c>
      <c r="I92" s="301"/>
      <c r="J92" s="1387" t="s">
        <v>2579</v>
      </c>
      <c r="K92" s="1387"/>
      <c r="L92" s="1387"/>
      <c r="M92" s="301"/>
      <c r="N92" s="1196"/>
    </row>
    <row r="93" spans="1:14">
      <c r="A93" s="302"/>
      <c r="B93" s="301"/>
      <c r="C93" s="303"/>
      <c r="D93" s="304"/>
      <c r="E93" s="305"/>
      <c r="F93" s="301"/>
      <c r="G93" s="301"/>
      <c r="H93" s="301"/>
      <c r="I93" s="301"/>
      <c r="J93" s="1388" t="s">
        <v>408</v>
      </c>
      <c r="K93" s="1388"/>
      <c r="L93" s="1388"/>
      <c r="M93" s="301"/>
      <c r="N93" s="306"/>
    </row>
    <row r="94" spans="1:14">
      <c r="A94" s="302"/>
      <c r="B94" s="285"/>
      <c r="C94" s="280"/>
      <c r="D94" s="281"/>
      <c r="E94" s="282"/>
      <c r="F94" s="285"/>
      <c r="G94" s="285"/>
      <c r="H94" s="285"/>
      <c r="I94" s="285"/>
      <c r="J94" s="285"/>
      <c r="K94" s="285"/>
      <c r="L94" s="285"/>
      <c r="M94" s="285"/>
      <c r="N94" s="284"/>
    </row>
    <row r="95" spans="1:14">
      <c r="A95" s="267"/>
    </row>
    <row r="100" spans="1:16">
      <c r="A100" s="302"/>
      <c r="B100" s="301"/>
      <c r="C100" s="303"/>
      <c r="D100" s="304"/>
      <c r="E100" s="305"/>
      <c r="F100" s="301"/>
      <c r="G100" s="301"/>
      <c r="H100" s="301"/>
      <c r="I100" s="301"/>
      <c r="J100" s="1387"/>
      <c r="K100" s="1387"/>
      <c r="L100" s="1387"/>
      <c r="M100" s="301"/>
      <c r="N100" s="1196"/>
    </row>
    <row r="101" spans="1:16">
      <c r="A101" s="302"/>
      <c r="B101" s="301"/>
      <c r="C101" s="303"/>
      <c r="D101" s="304"/>
      <c r="E101" s="305"/>
      <c r="F101" s="301"/>
      <c r="G101" s="301"/>
      <c r="H101" s="301"/>
      <c r="I101" s="301"/>
      <c r="J101" s="1388"/>
      <c r="K101" s="1388"/>
      <c r="L101" s="1388"/>
      <c r="M101" s="301"/>
      <c r="N101" s="306"/>
    </row>
    <row r="102" spans="1:16">
      <c r="A102" s="302"/>
      <c r="B102" s="285"/>
      <c r="C102" s="280"/>
      <c r="D102" s="281"/>
      <c r="E102" s="282"/>
      <c r="F102" s="285"/>
      <c r="G102" s="285"/>
      <c r="H102" s="285"/>
      <c r="I102" s="285"/>
      <c r="J102" s="285"/>
      <c r="K102" s="285"/>
      <c r="L102" s="285"/>
      <c r="M102" s="285"/>
      <c r="N102" s="284"/>
    </row>
    <row r="103" spans="1:16">
      <c r="A103" s="283"/>
    </row>
    <row r="105" spans="1:16" ht="14.5" customHeight="1">
      <c r="A105" s="1397" t="s">
        <v>106</v>
      </c>
      <c r="B105" s="1397"/>
      <c r="C105" s="1397"/>
      <c r="D105" s="1397"/>
      <c r="E105" s="1397"/>
      <c r="F105" s="1397"/>
      <c r="G105" s="1397"/>
      <c r="H105" s="1397"/>
      <c r="I105" s="1397"/>
      <c r="J105" s="1397"/>
      <c r="K105" s="1397"/>
      <c r="L105" s="1397"/>
      <c r="M105" s="1397"/>
      <c r="N105" s="1397"/>
      <c r="O105" s="1397"/>
    </row>
    <row r="106" spans="1:16">
      <c r="B106" s="1397" t="s">
        <v>0</v>
      </c>
      <c r="C106" s="1397"/>
      <c r="D106" s="1397"/>
      <c r="E106" s="1397"/>
      <c r="F106" s="1397"/>
      <c r="G106" s="1397"/>
      <c r="H106" s="1397"/>
      <c r="I106" s="1397"/>
      <c r="J106" s="1397"/>
      <c r="K106" s="1397"/>
      <c r="L106" s="1397"/>
      <c r="M106" s="1397"/>
      <c r="N106" s="1397"/>
      <c r="O106" s="1397"/>
    </row>
    <row r="107" spans="1:16">
      <c r="B107" s="1642" t="s">
        <v>2298</v>
      </c>
      <c r="C107" s="1642"/>
      <c r="D107" s="1642"/>
      <c r="E107" s="1642"/>
      <c r="F107" s="1642"/>
      <c r="G107" s="1642"/>
      <c r="H107" s="1642"/>
      <c r="I107" s="1642"/>
      <c r="J107" s="1642"/>
      <c r="K107" s="1642"/>
      <c r="L107" s="1642"/>
      <c r="M107" s="1642"/>
      <c r="N107" s="1642"/>
      <c r="O107" s="1642"/>
      <c r="P107" s="574"/>
    </row>
    <row r="108" spans="1:16">
      <c r="B108" s="268" t="s">
        <v>2408</v>
      </c>
      <c r="C108" s="270"/>
      <c r="D108" s="271"/>
      <c r="E108" s="272"/>
      <c r="F108" s="273"/>
      <c r="G108" s="274" t="s">
        <v>110</v>
      </c>
      <c r="H108" s="275"/>
      <c r="I108" s="275"/>
      <c r="J108" s="275"/>
      <c r="K108" s="276"/>
      <c r="L108" s="277" t="s">
        <v>377</v>
      </c>
      <c r="M108" s="277"/>
      <c r="N108" s="277"/>
      <c r="O108" s="1308"/>
      <c r="P108" s="574"/>
    </row>
    <row r="109" spans="1:16">
      <c r="B109" s="269" t="s">
        <v>109</v>
      </c>
      <c r="C109" s="268" t="s">
        <v>2300</v>
      </c>
      <c r="D109" s="280"/>
      <c r="E109" s="281"/>
      <c r="F109" s="282"/>
      <c r="G109" s="283" t="s">
        <v>113</v>
      </c>
      <c r="H109" s="283" t="s">
        <v>8</v>
      </c>
      <c r="I109" s="284"/>
      <c r="J109" s="274" t="s">
        <v>114</v>
      </c>
      <c r="K109" s="276"/>
      <c r="L109" s="285" t="s">
        <v>205</v>
      </c>
      <c r="M109" s="285"/>
      <c r="N109" s="285"/>
      <c r="O109" s="278"/>
      <c r="P109" s="574"/>
    </row>
    <row r="110" spans="1:16">
      <c r="B110" s="279" t="s">
        <v>540</v>
      </c>
      <c r="C110" s="269"/>
      <c r="D110" s="287"/>
      <c r="E110" s="288"/>
      <c r="F110" s="289"/>
      <c r="G110" s="269"/>
      <c r="H110" s="909" t="s">
        <v>116</v>
      </c>
      <c r="I110" s="910"/>
      <c r="J110" s="910"/>
      <c r="K110" s="910"/>
      <c r="L110" s="910"/>
      <c r="M110" s="910"/>
      <c r="N110" s="910"/>
      <c r="O110" s="284"/>
      <c r="P110" s="574"/>
    </row>
    <row r="111" spans="1:16">
      <c r="B111" s="286"/>
      <c r="C111" s="912" t="s">
        <v>11</v>
      </c>
      <c r="D111" s="291" t="s">
        <v>117</v>
      </c>
      <c r="E111" s="1389" t="s">
        <v>13</v>
      </c>
      <c r="F111" s="1390"/>
      <c r="G111" s="912" t="s">
        <v>14</v>
      </c>
      <c r="H111" s="1391" t="s">
        <v>118</v>
      </c>
      <c r="I111" s="1392"/>
      <c r="J111" s="1391" t="s">
        <v>119</v>
      </c>
      <c r="K111" s="1392"/>
      <c r="L111" s="1391" t="s">
        <v>120</v>
      </c>
      <c r="M111" s="1392"/>
      <c r="N111" s="909" t="s">
        <v>121</v>
      </c>
      <c r="O111" s="911"/>
      <c r="P111" s="574"/>
    </row>
    <row r="112" spans="1:16">
      <c r="B112" s="408" t="s">
        <v>10</v>
      </c>
      <c r="C112" s="283"/>
      <c r="D112" s="294"/>
      <c r="E112" s="295"/>
      <c r="F112" s="296"/>
      <c r="G112" s="283"/>
      <c r="H112" s="297" t="s">
        <v>22</v>
      </c>
      <c r="I112" s="96" t="s">
        <v>21</v>
      </c>
      <c r="J112" s="96" t="s">
        <v>22</v>
      </c>
      <c r="K112" s="96" t="s">
        <v>122</v>
      </c>
      <c r="L112" s="297" t="s">
        <v>22</v>
      </c>
      <c r="M112" s="298" t="s">
        <v>122</v>
      </c>
      <c r="N112" s="297" t="s">
        <v>22</v>
      </c>
      <c r="O112" s="911"/>
      <c r="P112" s="574"/>
    </row>
    <row r="113" spans="1:16">
      <c r="A113" s="261">
        <v>1</v>
      </c>
      <c r="B113" s="1303" t="s">
        <v>2527</v>
      </c>
      <c r="C113" s="299" t="s">
        <v>2487</v>
      </c>
      <c r="D113" s="1304">
        <v>2300</v>
      </c>
      <c r="E113" s="396" t="s">
        <v>2488</v>
      </c>
      <c r="F113" s="397" t="s">
        <v>2528</v>
      </c>
      <c r="G113" s="656">
        <v>184000</v>
      </c>
      <c r="H113" s="96">
        <v>20</v>
      </c>
      <c r="I113" s="1185">
        <v>46000</v>
      </c>
      <c r="J113" s="96">
        <v>20</v>
      </c>
      <c r="K113" s="1185">
        <v>46000</v>
      </c>
      <c r="L113" s="96">
        <v>40</v>
      </c>
      <c r="M113" s="1185">
        <v>46000</v>
      </c>
      <c r="N113" s="96">
        <v>40</v>
      </c>
      <c r="O113" s="297" t="s">
        <v>21</v>
      </c>
      <c r="P113" s="574"/>
    </row>
    <row r="114" spans="1:16">
      <c r="A114" s="261">
        <v>2</v>
      </c>
      <c r="B114" s="397" t="s">
        <v>2529</v>
      </c>
      <c r="C114" s="397" t="s">
        <v>2530</v>
      </c>
      <c r="D114" s="1305">
        <v>2200</v>
      </c>
      <c r="E114" s="1300" t="s">
        <v>2490</v>
      </c>
      <c r="F114" s="397" t="s">
        <v>2531</v>
      </c>
      <c r="G114" s="656">
        <v>110000</v>
      </c>
      <c r="H114" s="96">
        <v>10</v>
      </c>
      <c r="I114" s="1185">
        <v>22000</v>
      </c>
      <c r="J114" s="96">
        <v>10</v>
      </c>
      <c r="K114" s="1185">
        <v>22000</v>
      </c>
      <c r="L114" s="96">
        <v>15</v>
      </c>
      <c r="M114" s="1185">
        <v>33000</v>
      </c>
      <c r="N114" s="96">
        <v>15</v>
      </c>
      <c r="O114" s="1185">
        <v>46000</v>
      </c>
      <c r="P114" s="574"/>
    </row>
    <row r="115" spans="1:16">
      <c r="A115" s="261">
        <v>3</v>
      </c>
      <c r="B115" s="397" t="s">
        <v>2532</v>
      </c>
      <c r="C115" s="397" t="s">
        <v>2491</v>
      </c>
      <c r="D115" s="1305">
        <v>3000</v>
      </c>
      <c r="E115" s="1300" t="s">
        <v>2492</v>
      </c>
      <c r="F115" s="397" t="s">
        <v>2533</v>
      </c>
      <c r="G115" s="656">
        <v>210000</v>
      </c>
      <c r="H115" s="96">
        <v>20</v>
      </c>
      <c r="I115" s="1185">
        <v>60000</v>
      </c>
      <c r="J115" s="96">
        <v>10</v>
      </c>
      <c r="K115" s="1185">
        <v>30000</v>
      </c>
      <c r="L115" s="96">
        <v>20</v>
      </c>
      <c r="M115" s="1185">
        <v>60000</v>
      </c>
      <c r="N115" s="96">
        <v>20</v>
      </c>
      <c r="O115" s="1185">
        <v>33000</v>
      </c>
      <c r="P115" s="574"/>
    </row>
    <row r="116" spans="1:16">
      <c r="A116" s="261">
        <v>4</v>
      </c>
      <c r="B116" s="397" t="s">
        <v>2534</v>
      </c>
      <c r="C116" s="397" t="s">
        <v>2493</v>
      </c>
      <c r="D116" s="1305">
        <v>3000</v>
      </c>
      <c r="E116" s="1300" t="s">
        <v>2494</v>
      </c>
      <c r="F116" s="397" t="s">
        <v>2535</v>
      </c>
      <c r="G116" s="656">
        <v>90000</v>
      </c>
      <c r="H116" s="96">
        <v>10</v>
      </c>
      <c r="I116" s="1185">
        <v>30000</v>
      </c>
      <c r="J116" s="96">
        <v>5</v>
      </c>
      <c r="K116" s="1185">
        <v>15000</v>
      </c>
      <c r="L116" s="96">
        <v>10</v>
      </c>
      <c r="M116" s="1299">
        <v>30000</v>
      </c>
      <c r="N116" s="96">
        <v>5</v>
      </c>
      <c r="O116" s="1185">
        <v>60000</v>
      </c>
      <c r="P116" s="574"/>
    </row>
    <row r="117" spans="1:16">
      <c r="A117" s="261">
        <v>5</v>
      </c>
      <c r="B117" s="397" t="s">
        <v>2536</v>
      </c>
      <c r="C117" s="397" t="s">
        <v>2495</v>
      </c>
      <c r="D117" s="1305">
        <v>2850</v>
      </c>
      <c r="E117" s="1300">
        <v>4</v>
      </c>
      <c r="F117" s="397" t="s">
        <v>2537</v>
      </c>
      <c r="G117" s="656">
        <v>273600</v>
      </c>
      <c r="H117" s="96">
        <v>36</v>
      </c>
      <c r="I117" s="1251">
        <v>102600</v>
      </c>
      <c r="J117" s="96">
        <v>12</v>
      </c>
      <c r="K117" s="1185">
        <v>34200</v>
      </c>
      <c r="L117" s="96">
        <v>24</v>
      </c>
      <c r="M117" s="1185">
        <v>68400</v>
      </c>
      <c r="N117" s="96">
        <v>24</v>
      </c>
      <c r="O117" s="1185">
        <v>15000</v>
      </c>
      <c r="P117" s="574"/>
    </row>
    <row r="118" spans="1:16">
      <c r="A118" s="261">
        <v>6</v>
      </c>
      <c r="B118" s="397" t="s">
        <v>2538</v>
      </c>
      <c r="C118" s="397" t="s">
        <v>2496</v>
      </c>
      <c r="D118" s="1305">
        <v>2000</v>
      </c>
      <c r="E118" s="1300" t="s">
        <v>2497</v>
      </c>
      <c r="F118" s="397" t="s">
        <v>2539</v>
      </c>
      <c r="G118" s="656">
        <v>120000</v>
      </c>
      <c r="H118" s="96">
        <v>20</v>
      </c>
      <c r="I118" s="1185">
        <v>40000</v>
      </c>
      <c r="J118" s="96">
        <v>10</v>
      </c>
      <c r="K118" s="1185">
        <v>20000</v>
      </c>
      <c r="L118" s="96">
        <v>20</v>
      </c>
      <c r="M118" s="1289">
        <v>40000</v>
      </c>
      <c r="N118" s="96">
        <v>10</v>
      </c>
      <c r="O118" s="1185">
        <v>68400</v>
      </c>
      <c r="P118" s="574"/>
    </row>
    <row r="119" spans="1:16">
      <c r="A119" s="261">
        <v>7</v>
      </c>
      <c r="B119" s="397" t="s">
        <v>2540</v>
      </c>
      <c r="C119" s="397" t="s">
        <v>2498</v>
      </c>
      <c r="D119" s="1305">
        <v>160</v>
      </c>
      <c r="E119" s="396" t="s">
        <v>2499</v>
      </c>
      <c r="F119" s="397" t="s">
        <v>2541</v>
      </c>
      <c r="G119" s="656">
        <v>5600</v>
      </c>
      <c r="H119" s="96">
        <v>15</v>
      </c>
      <c r="I119" s="1185">
        <v>2560</v>
      </c>
      <c r="J119" s="96">
        <v>5</v>
      </c>
      <c r="K119" s="1185">
        <v>800</v>
      </c>
      <c r="L119" s="96">
        <v>10</v>
      </c>
      <c r="M119" s="1185">
        <v>1600</v>
      </c>
      <c r="N119" s="96">
        <v>5</v>
      </c>
      <c r="O119" s="1185">
        <v>20000</v>
      </c>
      <c r="P119" s="574"/>
    </row>
    <row r="120" spans="1:16">
      <c r="A120" s="261">
        <v>8</v>
      </c>
      <c r="B120" s="397" t="s">
        <v>2542</v>
      </c>
      <c r="C120" s="397" t="s">
        <v>2500</v>
      </c>
      <c r="D120" s="1305">
        <v>110</v>
      </c>
      <c r="E120" s="396" t="s">
        <v>2501</v>
      </c>
      <c r="F120" s="397" t="s">
        <v>2543</v>
      </c>
      <c r="G120" s="656">
        <v>220000</v>
      </c>
      <c r="H120" s="96">
        <v>600</v>
      </c>
      <c r="I120" s="1185">
        <v>66000</v>
      </c>
      <c r="J120" s="96">
        <v>300</v>
      </c>
      <c r="K120" s="1185">
        <v>33000</v>
      </c>
      <c r="L120" s="96">
        <v>600</v>
      </c>
      <c r="M120" s="1185">
        <v>66000</v>
      </c>
      <c r="N120" s="96">
        <v>500</v>
      </c>
      <c r="O120" s="1185">
        <v>800</v>
      </c>
      <c r="P120" s="574"/>
    </row>
    <row r="121" spans="1:16">
      <c r="A121" s="261">
        <v>9</v>
      </c>
      <c r="B121" s="397" t="s">
        <v>2544</v>
      </c>
      <c r="C121" s="397" t="s">
        <v>2502</v>
      </c>
      <c r="D121" s="1305">
        <v>110</v>
      </c>
      <c r="E121" s="396" t="s">
        <v>2503</v>
      </c>
      <c r="F121" s="397" t="s">
        <v>2545</v>
      </c>
      <c r="G121" s="656">
        <v>110000</v>
      </c>
      <c r="H121" s="96">
        <v>300</v>
      </c>
      <c r="I121" s="1185">
        <v>33000</v>
      </c>
      <c r="J121" s="96">
        <v>100</v>
      </c>
      <c r="K121" s="1251">
        <v>110000</v>
      </c>
      <c r="L121" s="96">
        <v>200</v>
      </c>
      <c r="M121" s="1306">
        <v>220000</v>
      </c>
      <c r="N121" s="96">
        <v>400</v>
      </c>
      <c r="O121" s="1185">
        <v>55000</v>
      </c>
      <c r="P121" s="574"/>
    </row>
    <row r="122" spans="1:16" ht="0.75" hidden="1" customHeight="1">
      <c r="A122" s="261">
        <v>10</v>
      </c>
      <c r="B122" s="397" t="s">
        <v>2546</v>
      </c>
      <c r="C122" s="397" t="s">
        <v>2506</v>
      </c>
      <c r="D122" s="1305">
        <v>325</v>
      </c>
      <c r="E122" s="1300" t="s">
        <v>2507</v>
      </c>
      <c r="F122" s="397" t="s">
        <v>2547</v>
      </c>
      <c r="G122" s="656">
        <v>16250</v>
      </c>
      <c r="H122" s="96" t="s">
        <v>2548</v>
      </c>
      <c r="I122" s="1185">
        <v>6500</v>
      </c>
      <c r="J122" s="96">
        <v>10</v>
      </c>
      <c r="K122" s="1185">
        <v>3250</v>
      </c>
      <c r="L122" s="96">
        <v>10</v>
      </c>
      <c r="M122" s="1185">
        <v>3250</v>
      </c>
      <c r="N122" s="96">
        <v>10</v>
      </c>
      <c r="O122" s="1185"/>
      <c r="P122" s="574"/>
    </row>
    <row r="123" spans="1:16">
      <c r="A123" s="261">
        <v>11</v>
      </c>
      <c r="B123" s="397" t="s">
        <v>2549</v>
      </c>
      <c r="C123" s="397" t="s">
        <v>2508</v>
      </c>
      <c r="D123" s="1305">
        <v>150</v>
      </c>
      <c r="E123" s="1300" t="s">
        <v>2509</v>
      </c>
      <c r="F123" s="397" t="s">
        <v>2550</v>
      </c>
      <c r="G123" s="656">
        <v>15000</v>
      </c>
      <c r="H123" s="96" t="s">
        <v>2551</v>
      </c>
      <c r="I123" s="1185">
        <v>6000</v>
      </c>
      <c r="J123" s="96">
        <v>20</v>
      </c>
      <c r="K123" s="1185">
        <v>3000</v>
      </c>
      <c r="L123" s="1307">
        <v>40</v>
      </c>
      <c r="M123" s="1185">
        <v>13000</v>
      </c>
      <c r="N123" s="96">
        <v>10</v>
      </c>
      <c r="O123" s="1185">
        <v>3250</v>
      </c>
      <c r="P123" s="574"/>
    </row>
    <row r="124" spans="1:16">
      <c r="A124" s="261">
        <v>12</v>
      </c>
      <c r="B124" s="397" t="s">
        <v>2552</v>
      </c>
      <c r="C124" s="397" t="s">
        <v>2510</v>
      </c>
      <c r="D124" s="1305">
        <v>22000</v>
      </c>
      <c r="E124" s="1300" t="s">
        <v>2511</v>
      </c>
      <c r="F124" s="397" t="s">
        <v>2553</v>
      </c>
      <c r="G124" s="656">
        <v>264000</v>
      </c>
      <c r="H124" s="96">
        <v>6</v>
      </c>
      <c r="I124" s="1251">
        <v>132000</v>
      </c>
      <c r="J124" s="96">
        <v>2</v>
      </c>
      <c r="K124" s="1185">
        <v>44000</v>
      </c>
      <c r="L124" s="96">
        <v>2</v>
      </c>
      <c r="M124" s="1185">
        <v>44000</v>
      </c>
      <c r="N124" s="96">
        <v>2</v>
      </c>
      <c r="O124" s="1185">
        <v>3250</v>
      </c>
      <c r="P124" s="574"/>
    </row>
    <row r="125" spans="1:16">
      <c r="A125" s="261">
        <v>13</v>
      </c>
      <c r="B125" s="397" t="s">
        <v>2554</v>
      </c>
      <c r="C125" s="336" t="s">
        <v>2512</v>
      </c>
      <c r="D125" s="1305">
        <v>13750</v>
      </c>
      <c r="E125" s="1300" t="s">
        <v>2319</v>
      </c>
      <c r="F125" s="397" t="s">
        <v>2555</v>
      </c>
      <c r="G125" s="656">
        <v>330000</v>
      </c>
      <c r="H125" s="96">
        <v>4</v>
      </c>
      <c r="I125" s="1185">
        <v>55000</v>
      </c>
      <c r="J125" s="96">
        <v>4</v>
      </c>
      <c r="K125" s="1185">
        <v>55000</v>
      </c>
      <c r="L125" s="96">
        <v>8</v>
      </c>
      <c r="M125" s="1306">
        <v>110000</v>
      </c>
      <c r="N125" s="96">
        <v>4</v>
      </c>
      <c r="O125" s="1185">
        <v>44000</v>
      </c>
      <c r="P125" s="574"/>
    </row>
    <row r="126" spans="1:16">
      <c r="A126" s="261">
        <v>14</v>
      </c>
      <c r="B126" s="397" t="s">
        <v>2556</v>
      </c>
      <c r="C126" s="336" t="s">
        <v>2513</v>
      </c>
      <c r="D126" s="1305">
        <v>950</v>
      </c>
      <c r="E126" s="1300" t="s">
        <v>2319</v>
      </c>
      <c r="F126" s="397" t="s">
        <v>2557</v>
      </c>
      <c r="G126" s="656">
        <v>108500</v>
      </c>
      <c r="H126" s="96">
        <v>15</v>
      </c>
      <c r="I126" s="1185">
        <v>23250</v>
      </c>
      <c r="J126" s="96"/>
      <c r="K126" s="1185"/>
      <c r="L126" s="96"/>
      <c r="M126" s="1185"/>
      <c r="N126" s="96"/>
      <c r="O126" s="1185">
        <v>55000</v>
      </c>
      <c r="P126" s="574"/>
    </row>
    <row r="127" spans="1:16">
      <c r="A127" s="261">
        <v>15</v>
      </c>
      <c r="B127" s="397" t="s">
        <v>2558</v>
      </c>
      <c r="C127" s="397" t="s">
        <v>2514</v>
      </c>
      <c r="D127" s="1305">
        <v>1550</v>
      </c>
      <c r="E127" s="1300" t="s">
        <v>2515</v>
      </c>
      <c r="F127" s="397" t="s">
        <v>2559</v>
      </c>
      <c r="G127" s="656">
        <v>27000</v>
      </c>
      <c r="H127" s="96">
        <v>4</v>
      </c>
      <c r="I127" s="1185">
        <v>7200</v>
      </c>
      <c r="J127" s="96">
        <v>4</v>
      </c>
      <c r="K127" s="1185">
        <v>7200</v>
      </c>
      <c r="L127" s="96">
        <v>4</v>
      </c>
      <c r="M127" s="1185">
        <v>7200</v>
      </c>
      <c r="N127" s="96">
        <v>3</v>
      </c>
      <c r="O127" s="1185"/>
      <c r="P127" s="574"/>
    </row>
    <row r="128" spans="1:16">
      <c r="A128" s="261">
        <v>16</v>
      </c>
      <c r="B128" s="397" t="s">
        <v>2560</v>
      </c>
      <c r="C128" s="397" t="s">
        <v>2518</v>
      </c>
      <c r="D128" s="1305">
        <v>350</v>
      </c>
      <c r="E128" s="1300" t="s">
        <v>2519</v>
      </c>
      <c r="F128" s="397" t="s">
        <v>2561</v>
      </c>
      <c r="G128" s="656">
        <v>11200</v>
      </c>
      <c r="H128" s="96">
        <v>12</v>
      </c>
      <c r="I128" s="1185">
        <v>4200</v>
      </c>
      <c r="J128" s="96">
        <v>6</v>
      </c>
      <c r="K128" s="1185">
        <v>2100</v>
      </c>
      <c r="L128" s="96">
        <v>10</v>
      </c>
      <c r="M128" s="1185">
        <v>3500</v>
      </c>
      <c r="N128" s="96">
        <v>4</v>
      </c>
      <c r="O128" s="1185">
        <v>5400</v>
      </c>
      <c r="P128" s="574"/>
    </row>
    <row r="129" spans="1:16">
      <c r="A129" s="261">
        <v>17</v>
      </c>
      <c r="B129" s="397" t="s">
        <v>2562</v>
      </c>
      <c r="C129" s="397" t="s">
        <v>2520</v>
      </c>
      <c r="D129" s="1305">
        <v>250</v>
      </c>
      <c r="E129" s="1300" t="s">
        <v>2521</v>
      </c>
      <c r="F129" s="397" t="s">
        <v>2563</v>
      </c>
      <c r="G129" s="656">
        <v>12500</v>
      </c>
      <c r="H129" s="96">
        <v>12</v>
      </c>
      <c r="I129" s="1185">
        <v>3000</v>
      </c>
      <c r="J129" s="96">
        <v>6</v>
      </c>
      <c r="K129" s="1185">
        <v>1500</v>
      </c>
      <c r="L129" s="96">
        <v>4</v>
      </c>
      <c r="M129" s="1185">
        <v>1000</v>
      </c>
      <c r="N129" s="96">
        <v>8</v>
      </c>
      <c r="O129" s="1185">
        <v>1400</v>
      </c>
      <c r="P129" s="574"/>
    </row>
    <row r="130" spans="1:16">
      <c r="A130" s="261">
        <v>18</v>
      </c>
      <c r="B130" s="397" t="s">
        <v>2564</v>
      </c>
      <c r="C130" s="397" t="s">
        <v>1532</v>
      </c>
      <c r="D130" s="1305">
        <v>250</v>
      </c>
      <c r="E130" s="1300" t="s">
        <v>2522</v>
      </c>
      <c r="F130" s="397" t="s">
        <v>2565</v>
      </c>
      <c r="G130" s="656">
        <v>7500</v>
      </c>
      <c r="H130" s="96">
        <v>8</v>
      </c>
      <c r="I130" s="1185">
        <v>2000</v>
      </c>
      <c r="J130" s="96">
        <v>4</v>
      </c>
      <c r="K130" s="1185">
        <v>1000</v>
      </c>
      <c r="L130" s="96">
        <v>10</v>
      </c>
      <c r="M130" s="1185">
        <v>2500</v>
      </c>
      <c r="N130" s="96">
        <v>8</v>
      </c>
      <c r="O130" s="1185">
        <v>2000</v>
      </c>
      <c r="P130" s="574"/>
    </row>
    <row r="131" spans="1:16">
      <c r="A131" s="261">
        <v>19</v>
      </c>
      <c r="B131" s="397" t="s">
        <v>2566</v>
      </c>
      <c r="C131" s="397" t="s">
        <v>2523</v>
      </c>
      <c r="D131" s="1305">
        <v>25</v>
      </c>
      <c r="E131" s="1300" t="s">
        <v>2524</v>
      </c>
      <c r="F131" s="397" t="s">
        <v>2567</v>
      </c>
      <c r="G131" s="656">
        <v>750</v>
      </c>
      <c r="H131" s="96">
        <v>10</v>
      </c>
      <c r="I131" s="1185">
        <v>250</v>
      </c>
      <c r="J131" s="96">
        <v>10</v>
      </c>
      <c r="K131" s="1185">
        <v>250</v>
      </c>
      <c r="L131" s="96">
        <v>10</v>
      </c>
      <c r="M131" s="1185">
        <v>250</v>
      </c>
      <c r="N131" s="96"/>
      <c r="O131" s="1185">
        <v>2000</v>
      </c>
      <c r="P131" s="574"/>
    </row>
    <row r="132" spans="1:16">
      <c r="A132" s="261">
        <v>20</v>
      </c>
      <c r="B132" s="397" t="s">
        <v>2568</v>
      </c>
      <c r="C132" s="397"/>
      <c r="D132" s="1305">
        <v>375</v>
      </c>
      <c r="E132" s="1300"/>
      <c r="F132" s="397" t="s">
        <v>2569</v>
      </c>
      <c r="G132" s="656">
        <v>37500</v>
      </c>
      <c r="H132" s="96">
        <v>40</v>
      </c>
      <c r="I132" s="1185">
        <v>15000</v>
      </c>
      <c r="J132" s="96">
        <v>15</v>
      </c>
      <c r="K132" s="1185">
        <v>5625</v>
      </c>
      <c r="L132" s="96">
        <v>30</v>
      </c>
      <c r="M132" s="1185">
        <v>11250</v>
      </c>
      <c r="N132" s="96">
        <v>15</v>
      </c>
      <c r="O132" s="1185"/>
      <c r="P132" s="574"/>
    </row>
    <row r="133" spans="1:16">
      <c r="A133" s="261">
        <v>21</v>
      </c>
      <c r="B133" s="397" t="s">
        <v>2570</v>
      </c>
      <c r="C133" s="299"/>
      <c r="D133" s="1305">
        <v>385</v>
      </c>
      <c r="E133" s="1300"/>
      <c r="F133" s="397" t="s">
        <v>2571</v>
      </c>
      <c r="G133" s="656">
        <v>9625</v>
      </c>
      <c r="H133" s="96">
        <v>25</v>
      </c>
      <c r="I133" s="1185">
        <v>9625</v>
      </c>
      <c r="J133" s="96"/>
      <c r="K133" s="1185"/>
      <c r="L133" s="96"/>
      <c r="M133" s="1185"/>
      <c r="N133" s="96"/>
      <c r="O133" s="1185">
        <v>5625</v>
      </c>
      <c r="P133" s="574"/>
    </row>
    <row r="134" spans="1:16">
      <c r="A134" s="261">
        <v>22</v>
      </c>
      <c r="B134" s="397" t="s">
        <v>2572</v>
      </c>
      <c r="C134" s="299"/>
      <c r="D134" s="1305">
        <v>135</v>
      </c>
      <c r="E134" s="396"/>
      <c r="F134" s="397" t="s">
        <v>2571</v>
      </c>
      <c r="G134" s="656">
        <v>3125</v>
      </c>
      <c r="H134" s="96">
        <v>25</v>
      </c>
      <c r="I134" s="1185">
        <v>3125</v>
      </c>
      <c r="J134" s="96"/>
      <c r="K134" s="1185"/>
      <c r="L134" s="96"/>
      <c r="M134" s="1185"/>
      <c r="N134" s="96"/>
      <c r="O134" s="1185"/>
      <c r="P134" s="574"/>
    </row>
    <row r="135" spans="1:16">
      <c r="A135" s="261">
        <v>23</v>
      </c>
      <c r="B135" s="397" t="s">
        <v>2573</v>
      </c>
      <c r="C135" s="299"/>
      <c r="D135" s="1305">
        <v>300</v>
      </c>
      <c r="E135" s="396"/>
      <c r="F135" s="397" t="s">
        <v>2574</v>
      </c>
      <c r="G135" s="656">
        <v>3600</v>
      </c>
      <c r="H135" s="96">
        <v>12</v>
      </c>
      <c r="I135" s="1185">
        <v>3600</v>
      </c>
      <c r="J135" s="96"/>
      <c r="K135" s="1185"/>
      <c r="L135" s="96"/>
      <c r="M135" s="1185"/>
      <c r="N135" s="96"/>
      <c r="O135" s="1185"/>
      <c r="P135" s="574"/>
    </row>
    <row r="136" spans="1:16">
      <c r="B136" s="96"/>
      <c r="C136" s="299"/>
      <c r="D136" s="1184"/>
      <c r="E136" s="396"/>
      <c r="F136" s="397"/>
      <c r="G136" s="656"/>
      <c r="H136" s="96"/>
      <c r="I136" s="1185"/>
      <c r="J136" s="96"/>
      <c r="K136" s="1185"/>
      <c r="L136" s="96"/>
      <c r="M136" s="1185"/>
      <c r="N136" s="96"/>
      <c r="O136" s="1185"/>
      <c r="P136" s="574"/>
    </row>
    <row r="137" spans="1:16">
      <c r="B137" s="908"/>
      <c r="C137" s="267"/>
      <c r="D137" s="1205"/>
      <c r="E137" s="1202"/>
      <c r="F137" s="407"/>
      <c r="G137" s="1203"/>
      <c r="H137" s="908"/>
      <c r="I137" s="1204"/>
      <c r="J137" s="908"/>
      <c r="K137" s="1204"/>
      <c r="L137" s="908"/>
      <c r="M137" s="1204"/>
      <c r="N137" s="908"/>
      <c r="O137" s="1185"/>
      <c r="P137" s="574"/>
    </row>
    <row r="138" spans="1:16">
      <c r="B138" s="908"/>
      <c r="C138" s="267"/>
      <c r="D138" s="1205"/>
      <c r="E138" s="1202"/>
      <c r="F138" s="407"/>
      <c r="G138" s="1203"/>
      <c r="H138" s="908"/>
      <c r="I138" s="1204"/>
      <c r="J138" s="908"/>
      <c r="K138" s="1204"/>
      <c r="L138" s="908"/>
      <c r="M138" s="1204"/>
      <c r="N138" s="908"/>
      <c r="O138" s="1204"/>
      <c r="P138" s="574"/>
    </row>
    <row r="139" spans="1:16">
      <c r="A139" s="1397" t="s">
        <v>106</v>
      </c>
      <c r="B139" s="1397"/>
      <c r="C139" s="1397"/>
      <c r="D139" s="1397"/>
      <c r="E139" s="1397"/>
      <c r="F139" s="1397"/>
      <c r="G139" s="1397"/>
      <c r="H139" s="1397"/>
      <c r="I139" s="1397"/>
      <c r="J139" s="1397"/>
      <c r="K139" s="1397"/>
      <c r="L139" s="1397"/>
      <c r="M139" s="1397"/>
      <c r="N139" s="1397"/>
      <c r="O139" s="1225"/>
    </row>
    <row r="140" spans="1:16">
      <c r="A140" s="1397" t="s">
        <v>0</v>
      </c>
      <c r="B140" s="1397"/>
      <c r="C140" s="1397"/>
      <c r="D140" s="1397"/>
      <c r="E140" s="1397"/>
      <c r="F140" s="1397"/>
      <c r="G140" s="1397"/>
      <c r="H140" s="1397"/>
      <c r="I140" s="1397"/>
      <c r="J140" s="1397"/>
      <c r="K140" s="1397"/>
      <c r="L140" s="1397"/>
      <c r="M140" s="1397"/>
      <c r="N140" s="1397"/>
    </row>
    <row r="141" spans="1:16">
      <c r="A141" s="1642" t="s">
        <v>2298</v>
      </c>
      <c r="B141" s="1642"/>
      <c r="C141" s="1642"/>
      <c r="D141" s="1642"/>
      <c r="E141" s="1642"/>
      <c r="F141" s="1642"/>
      <c r="G141" s="1642"/>
      <c r="H141" s="1642"/>
      <c r="I141" s="1642"/>
      <c r="J141" s="1642"/>
      <c r="K141" s="1642"/>
      <c r="L141" s="1642"/>
      <c r="M141" s="1642"/>
      <c r="N141" s="1642"/>
    </row>
    <row r="142" spans="1:16">
      <c r="A142" s="268" t="s">
        <v>2408</v>
      </c>
      <c r="B142" s="270"/>
      <c r="C142" s="271"/>
      <c r="D142" s="272"/>
      <c r="E142" s="273"/>
      <c r="F142" s="274" t="s">
        <v>110</v>
      </c>
      <c r="G142" s="275"/>
      <c r="H142" s="275"/>
      <c r="I142" s="275"/>
      <c r="J142" s="276"/>
      <c r="K142" s="277" t="s">
        <v>377</v>
      </c>
      <c r="L142" s="277"/>
      <c r="M142" s="277"/>
      <c r="N142" s="278"/>
    </row>
    <row r="143" spans="1:16">
      <c r="A143" s="269" t="s">
        <v>109</v>
      </c>
      <c r="B143" s="268" t="s">
        <v>2485</v>
      </c>
      <c r="C143" s="280"/>
      <c r="D143" s="281"/>
      <c r="E143" s="282"/>
      <c r="F143" s="283" t="s">
        <v>113</v>
      </c>
      <c r="G143" s="283" t="s">
        <v>8</v>
      </c>
      <c r="H143" s="284"/>
      <c r="I143" s="274" t="s">
        <v>114</v>
      </c>
      <c r="J143" s="276"/>
      <c r="K143" s="285" t="s">
        <v>205</v>
      </c>
      <c r="L143" s="285"/>
      <c r="M143" s="285"/>
      <c r="N143" s="284"/>
    </row>
    <row r="144" spans="1:16">
      <c r="A144" s="279" t="s">
        <v>540</v>
      </c>
      <c r="B144" s="269" t="s">
        <v>2486</v>
      </c>
      <c r="C144" s="287"/>
      <c r="D144" s="288"/>
      <c r="E144" s="289"/>
      <c r="F144" s="269"/>
      <c r="G144" s="1391" t="s">
        <v>116</v>
      </c>
      <c r="H144" s="1399"/>
      <c r="I144" s="1399"/>
      <c r="J144" s="1399"/>
      <c r="K144" s="1399"/>
      <c r="L144" s="1399"/>
      <c r="M144" s="1399"/>
      <c r="N144" s="1392"/>
    </row>
    <row r="145" spans="1:14">
      <c r="A145" s="286"/>
      <c r="B145" s="912" t="s">
        <v>11</v>
      </c>
      <c r="C145" s="291" t="s">
        <v>117</v>
      </c>
      <c r="D145" s="1389" t="s">
        <v>13</v>
      </c>
      <c r="E145" s="1390"/>
      <c r="F145" s="912" t="s">
        <v>14</v>
      </c>
      <c r="G145" s="1391" t="s">
        <v>118</v>
      </c>
      <c r="H145" s="1392"/>
      <c r="I145" s="1391" t="s">
        <v>119</v>
      </c>
      <c r="J145" s="1392"/>
      <c r="K145" s="1391" t="s">
        <v>120</v>
      </c>
      <c r="L145" s="1392"/>
      <c r="M145" s="1391" t="s">
        <v>121</v>
      </c>
      <c r="N145" s="1392"/>
    </row>
    <row r="146" spans="1:14">
      <c r="A146" s="408" t="s">
        <v>10</v>
      </c>
      <c r="B146" s="283"/>
      <c r="C146" s="294"/>
      <c r="D146" s="295"/>
      <c r="E146" s="296"/>
      <c r="F146" s="283"/>
      <c r="G146" s="297" t="s">
        <v>22</v>
      </c>
      <c r="H146" s="96" t="s">
        <v>21</v>
      </c>
      <c r="I146" s="96" t="s">
        <v>22</v>
      </c>
      <c r="J146" s="96" t="s">
        <v>122</v>
      </c>
      <c r="K146" s="297" t="s">
        <v>22</v>
      </c>
      <c r="L146" s="298" t="s">
        <v>122</v>
      </c>
      <c r="M146" s="297" t="s">
        <v>22</v>
      </c>
      <c r="N146" s="297" t="s">
        <v>21</v>
      </c>
    </row>
    <row r="147" spans="1:14">
      <c r="A147" s="341">
        <v>26</v>
      </c>
      <c r="B147" s="299" t="s">
        <v>2487</v>
      </c>
      <c r="C147" s="1298"/>
      <c r="D147" s="307" t="s">
        <v>2488</v>
      </c>
      <c r="E147" s="397"/>
      <c r="F147" s="656">
        <v>104</v>
      </c>
      <c r="G147" s="96">
        <v>2</v>
      </c>
      <c r="H147" s="1185">
        <v>52</v>
      </c>
      <c r="I147" s="96"/>
      <c r="J147" s="1185"/>
      <c r="K147" s="96">
        <v>2</v>
      </c>
      <c r="L147" s="1185">
        <v>52</v>
      </c>
      <c r="M147" s="96"/>
      <c r="N147" s="1185"/>
    </row>
    <row r="148" spans="1:14">
      <c r="A148" s="96">
        <v>27</v>
      </c>
      <c r="B148" s="397" t="s">
        <v>2489</v>
      </c>
      <c r="C148" s="1184"/>
      <c r="D148" s="307" t="s">
        <v>2490</v>
      </c>
      <c r="E148" s="397"/>
      <c r="F148" s="656">
        <v>7250</v>
      </c>
      <c r="G148" s="96">
        <v>15</v>
      </c>
      <c r="H148" s="1185">
        <v>2175</v>
      </c>
      <c r="I148" s="96">
        <v>15</v>
      </c>
      <c r="J148" s="1185">
        <v>2175</v>
      </c>
      <c r="K148" s="96">
        <v>10</v>
      </c>
      <c r="L148" s="1185">
        <v>1450</v>
      </c>
      <c r="M148" s="96">
        <v>10</v>
      </c>
      <c r="N148" s="1185">
        <v>1450</v>
      </c>
    </row>
    <row r="149" spans="1:14">
      <c r="A149" s="96">
        <v>28</v>
      </c>
      <c r="B149" s="397" t="s">
        <v>2491</v>
      </c>
      <c r="C149" s="1184"/>
      <c r="D149" s="307" t="s">
        <v>2492</v>
      </c>
      <c r="E149" s="397"/>
      <c r="F149" s="656">
        <v>1800</v>
      </c>
      <c r="G149" s="96">
        <v>12</v>
      </c>
      <c r="H149" s="1185">
        <v>540</v>
      </c>
      <c r="I149" s="96">
        <v>10</v>
      </c>
      <c r="J149" s="1185">
        <v>450</v>
      </c>
      <c r="K149" s="96">
        <v>10</v>
      </c>
      <c r="L149" s="1185">
        <v>450</v>
      </c>
      <c r="M149" s="96">
        <v>8</v>
      </c>
      <c r="N149" s="1185">
        <v>360</v>
      </c>
    </row>
    <row r="150" spans="1:14">
      <c r="A150" s="96">
        <v>29</v>
      </c>
      <c r="B150" s="397" t="s">
        <v>2493</v>
      </c>
      <c r="C150" s="1184"/>
      <c r="D150" s="307" t="s">
        <v>2494</v>
      </c>
      <c r="E150" s="397"/>
      <c r="F150" s="656">
        <v>1500</v>
      </c>
      <c r="G150" s="96">
        <v>5</v>
      </c>
      <c r="H150" s="1185">
        <v>375</v>
      </c>
      <c r="I150" s="96">
        <v>5</v>
      </c>
      <c r="J150" s="1185">
        <v>375</v>
      </c>
      <c r="K150" s="96">
        <v>5</v>
      </c>
      <c r="L150" s="1299">
        <v>375</v>
      </c>
      <c r="M150" s="96">
        <v>5</v>
      </c>
      <c r="N150" s="1185">
        <v>375</v>
      </c>
    </row>
    <row r="151" spans="1:14">
      <c r="A151" s="96">
        <v>30</v>
      </c>
      <c r="B151" s="397" t="s">
        <v>2495</v>
      </c>
      <c r="C151" s="1184"/>
      <c r="D151" s="307" t="s">
        <v>2576</v>
      </c>
      <c r="E151" s="397"/>
      <c r="F151" s="656">
        <v>7600</v>
      </c>
      <c r="G151" s="96">
        <v>1</v>
      </c>
      <c r="H151" s="1185">
        <v>1900</v>
      </c>
      <c r="I151" s="96">
        <v>1</v>
      </c>
      <c r="J151" s="1185">
        <v>1900</v>
      </c>
      <c r="K151" s="96">
        <v>1</v>
      </c>
      <c r="L151" s="1185">
        <v>1900</v>
      </c>
      <c r="M151" s="96">
        <v>1</v>
      </c>
      <c r="N151" s="1185">
        <v>1900</v>
      </c>
    </row>
    <row r="152" spans="1:14">
      <c r="A152" s="96">
        <v>31</v>
      </c>
      <c r="B152" s="397" t="s">
        <v>2496</v>
      </c>
      <c r="C152" s="1184"/>
      <c r="D152" s="307" t="s">
        <v>2497</v>
      </c>
      <c r="E152" s="397"/>
      <c r="F152" s="656">
        <v>324</v>
      </c>
      <c r="G152" s="96">
        <v>4</v>
      </c>
      <c r="H152" s="1185">
        <v>324</v>
      </c>
      <c r="I152" s="96"/>
      <c r="J152" s="1185"/>
      <c r="K152" s="96"/>
      <c r="L152" s="1299"/>
      <c r="M152" s="96"/>
      <c r="N152" s="1185"/>
    </row>
    <row r="153" spans="1:14">
      <c r="A153" s="96">
        <v>32</v>
      </c>
      <c r="B153" s="397" t="s">
        <v>2498</v>
      </c>
      <c r="C153" s="1184"/>
      <c r="D153" s="307" t="s">
        <v>2499</v>
      </c>
      <c r="E153" s="397"/>
      <c r="F153" s="656">
        <v>1200</v>
      </c>
      <c r="G153" s="96">
        <v>10</v>
      </c>
      <c r="H153" s="1185">
        <v>300</v>
      </c>
      <c r="I153" s="96">
        <v>10</v>
      </c>
      <c r="J153" s="1185">
        <v>300</v>
      </c>
      <c r="K153" s="96">
        <v>10</v>
      </c>
      <c r="L153" s="1185">
        <v>300</v>
      </c>
      <c r="M153" s="96">
        <v>10</v>
      </c>
      <c r="N153" s="1185">
        <v>300</v>
      </c>
    </row>
    <row r="154" spans="1:14">
      <c r="A154" s="96">
        <v>33</v>
      </c>
      <c r="B154" s="397" t="s">
        <v>2500</v>
      </c>
      <c r="C154" s="1184"/>
      <c r="D154" s="307" t="s">
        <v>2501</v>
      </c>
      <c r="E154" s="397"/>
      <c r="F154" s="656">
        <v>4200</v>
      </c>
      <c r="G154" s="96">
        <v>5</v>
      </c>
      <c r="H154" s="1185">
        <v>1050</v>
      </c>
      <c r="I154" s="96">
        <v>5</v>
      </c>
      <c r="J154" s="1185">
        <v>1050</v>
      </c>
      <c r="K154" s="96">
        <v>5</v>
      </c>
      <c r="L154" s="1185">
        <v>1050</v>
      </c>
      <c r="M154" s="96">
        <v>5</v>
      </c>
      <c r="N154" s="1185">
        <v>1050</v>
      </c>
    </row>
    <row r="155" spans="1:14">
      <c r="A155" s="96">
        <v>34</v>
      </c>
      <c r="B155" s="397" t="s">
        <v>2502</v>
      </c>
      <c r="C155" s="1184"/>
      <c r="D155" s="307" t="s">
        <v>2503</v>
      </c>
      <c r="E155" s="397"/>
      <c r="F155" s="656">
        <v>1280</v>
      </c>
      <c r="G155" s="96">
        <v>2</v>
      </c>
      <c r="H155" s="1185">
        <v>640</v>
      </c>
      <c r="I155" s="96"/>
      <c r="J155" s="1185"/>
      <c r="K155" s="96">
        <v>2</v>
      </c>
      <c r="L155" s="1185">
        <v>640</v>
      </c>
      <c r="M155" s="96"/>
      <c r="N155" s="1185"/>
    </row>
    <row r="156" spans="1:14">
      <c r="A156" s="96">
        <v>35</v>
      </c>
      <c r="B156" s="397" t="s">
        <v>2504</v>
      </c>
      <c r="C156" s="1184"/>
      <c r="D156" s="307" t="s">
        <v>2505</v>
      </c>
      <c r="E156" s="397"/>
      <c r="F156" s="656">
        <v>300</v>
      </c>
      <c r="G156" s="96">
        <v>2</v>
      </c>
      <c r="H156" s="1185">
        <v>150</v>
      </c>
      <c r="I156" s="96"/>
      <c r="J156" s="1185"/>
      <c r="K156" s="96">
        <v>2</v>
      </c>
      <c r="L156" s="1185">
        <v>150</v>
      </c>
      <c r="M156" s="96"/>
      <c r="N156" s="1185"/>
    </row>
    <row r="157" spans="1:14">
      <c r="A157" s="96">
        <v>36</v>
      </c>
      <c r="B157" s="397" t="s">
        <v>2506</v>
      </c>
      <c r="C157" s="1184"/>
      <c r="D157" s="307" t="s">
        <v>2507</v>
      </c>
      <c r="E157" s="397"/>
      <c r="F157" s="656">
        <v>924</v>
      </c>
      <c r="G157" s="96">
        <v>10</v>
      </c>
      <c r="H157" s="1185">
        <v>462</v>
      </c>
      <c r="I157" s="96"/>
      <c r="J157" s="1185"/>
      <c r="K157" s="96">
        <v>10</v>
      </c>
      <c r="L157" s="1185">
        <v>462</v>
      </c>
      <c r="M157" s="96"/>
      <c r="N157" s="1185"/>
    </row>
    <row r="158" spans="1:14">
      <c r="A158" s="96">
        <v>37</v>
      </c>
      <c r="B158" s="397" t="s">
        <v>2508</v>
      </c>
      <c r="C158" s="1184"/>
      <c r="D158" s="307" t="s">
        <v>2509</v>
      </c>
      <c r="E158" s="397"/>
      <c r="F158" s="656">
        <v>1300</v>
      </c>
      <c r="G158" s="96">
        <v>2</v>
      </c>
      <c r="H158" s="1185">
        <v>650</v>
      </c>
      <c r="I158" s="96"/>
      <c r="J158" s="1185"/>
      <c r="K158" s="96">
        <v>2</v>
      </c>
      <c r="L158" s="1185">
        <v>650</v>
      </c>
      <c r="M158" s="96"/>
      <c r="N158" s="1185"/>
    </row>
    <row r="159" spans="1:14">
      <c r="A159" s="96">
        <v>38</v>
      </c>
      <c r="B159" s="397" t="s">
        <v>2510</v>
      </c>
      <c r="C159" s="1184"/>
      <c r="D159" s="307" t="s">
        <v>2511</v>
      </c>
      <c r="E159" s="397"/>
      <c r="F159" s="656">
        <v>3300</v>
      </c>
      <c r="G159" s="96">
        <v>5</v>
      </c>
      <c r="H159" s="1185">
        <v>825</v>
      </c>
      <c r="I159" s="96">
        <v>5</v>
      </c>
      <c r="J159" s="1185">
        <v>825</v>
      </c>
      <c r="K159" s="96">
        <v>5</v>
      </c>
      <c r="L159" s="1185">
        <v>825</v>
      </c>
      <c r="M159" s="96">
        <v>5</v>
      </c>
      <c r="N159" s="1185">
        <v>825</v>
      </c>
    </row>
    <row r="160" spans="1:14">
      <c r="A160" s="96">
        <v>39</v>
      </c>
      <c r="B160" s="336" t="s">
        <v>2512</v>
      </c>
      <c r="C160" s="1184"/>
      <c r="D160" s="307" t="s">
        <v>2319</v>
      </c>
      <c r="E160" s="397"/>
      <c r="F160" s="656">
        <v>950</v>
      </c>
      <c r="G160" s="96">
        <v>5</v>
      </c>
      <c r="H160" s="1185">
        <v>475</v>
      </c>
      <c r="I160" s="96"/>
      <c r="J160" s="1185"/>
      <c r="K160" s="96">
        <v>5</v>
      </c>
      <c r="L160" s="1185">
        <v>475</v>
      </c>
      <c r="M160" s="96"/>
      <c r="N160" s="1185"/>
    </row>
    <row r="161" spans="1:15">
      <c r="A161" s="96">
        <v>40</v>
      </c>
      <c r="B161" s="336" t="s">
        <v>2513</v>
      </c>
      <c r="C161" s="1184"/>
      <c r="D161" s="307" t="s">
        <v>2319</v>
      </c>
      <c r="E161" s="397"/>
      <c r="F161" s="656">
        <v>850</v>
      </c>
      <c r="G161" s="96">
        <v>5</v>
      </c>
      <c r="H161" s="1185">
        <v>425</v>
      </c>
      <c r="I161" s="96"/>
      <c r="J161" s="1185"/>
      <c r="K161" s="96">
        <v>5</v>
      </c>
      <c r="L161" s="1185">
        <v>425</v>
      </c>
      <c r="M161" s="96"/>
      <c r="N161" s="1185"/>
    </row>
    <row r="162" spans="1:15">
      <c r="A162" s="96">
        <v>41</v>
      </c>
      <c r="B162" s="397" t="s">
        <v>2514</v>
      </c>
      <c r="C162" s="1184"/>
      <c r="D162" s="307" t="s">
        <v>2515</v>
      </c>
      <c r="E162" s="397"/>
      <c r="F162" s="656">
        <v>125</v>
      </c>
      <c r="G162" s="96">
        <v>5</v>
      </c>
      <c r="H162" s="1185">
        <v>125</v>
      </c>
      <c r="I162" s="96"/>
      <c r="J162" s="1185"/>
      <c r="K162" s="96"/>
      <c r="L162" s="1185"/>
      <c r="M162" s="96"/>
      <c r="N162" s="1185"/>
    </row>
    <row r="163" spans="1:15">
      <c r="A163" s="96">
        <v>42</v>
      </c>
      <c r="B163" s="397" t="s">
        <v>2516</v>
      </c>
      <c r="C163" s="1184"/>
      <c r="D163" s="307" t="s">
        <v>2575</v>
      </c>
      <c r="E163" s="397"/>
      <c r="F163" s="656">
        <v>1500</v>
      </c>
      <c r="G163" s="96">
        <v>5</v>
      </c>
      <c r="H163" s="1185">
        <v>1500</v>
      </c>
      <c r="I163" s="96"/>
      <c r="J163" s="1185"/>
      <c r="K163" s="96"/>
      <c r="L163" s="1185"/>
      <c r="M163" s="96"/>
      <c r="N163" s="1185"/>
    </row>
    <row r="164" spans="1:15">
      <c r="A164" s="96">
        <v>43</v>
      </c>
      <c r="B164" s="397" t="s">
        <v>2518</v>
      </c>
      <c r="C164" s="1184"/>
      <c r="D164" s="307" t="s">
        <v>2519</v>
      </c>
      <c r="E164" s="397"/>
      <c r="F164" s="656">
        <v>425</v>
      </c>
      <c r="G164" s="96">
        <v>5</v>
      </c>
      <c r="H164" s="1185">
        <v>425</v>
      </c>
      <c r="I164" s="96" t="s">
        <v>95</v>
      </c>
      <c r="J164" s="1185"/>
      <c r="K164" s="96"/>
      <c r="L164" s="1185"/>
      <c r="M164" s="96"/>
      <c r="N164" s="1185"/>
    </row>
    <row r="165" spans="1:15">
      <c r="A165" s="96">
        <v>44</v>
      </c>
      <c r="B165" s="397" t="s">
        <v>2520</v>
      </c>
      <c r="C165" s="1184"/>
      <c r="D165" s="307" t="s">
        <v>2521</v>
      </c>
      <c r="E165" s="397"/>
      <c r="F165" s="656">
        <v>950</v>
      </c>
      <c r="G165" s="96">
        <v>5</v>
      </c>
      <c r="H165" s="1185">
        <v>950</v>
      </c>
      <c r="I165" s="96"/>
      <c r="J165" s="1185"/>
      <c r="K165" s="96"/>
      <c r="L165" s="1185"/>
      <c r="M165" s="96"/>
      <c r="N165" s="1185"/>
    </row>
    <row r="166" spans="1:15">
      <c r="A166" s="96">
        <v>45</v>
      </c>
      <c r="B166" s="397" t="s">
        <v>1532</v>
      </c>
      <c r="C166" s="1184"/>
      <c r="D166" s="307" t="s">
        <v>2522</v>
      </c>
      <c r="E166" s="397"/>
      <c r="F166" s="656">
        <v>357</v>
      </c>
      <c r="G166" s="96">
        <v>6</v>
      </c>
      <c r="H166" s="1185">
        <v>357</v>
      </c>
      <c r="I166" s="96"/>
      <c r="J166" s="1185"/>
      <c r="K166" s="96"/>
      <c r="L166" s="1185"/>
      <c r="M166" s="96"/>
      <c r="N166" s="1185"/>
    </row>
    <row r="167" spans="1:15">
      <c r="A167" s="96">
        <v>46</v>
      </c>
      <c r="B167" s="397" t="s">
        <v>2523</v>
      </c>
      <c r="C167" s="1184"/>
      <c r="D167" s="307" t="s">
        <v>2524</v>
      </c>
      <c r="E167" s="397"/>
      <c r="F167" s="656">
        <v>255</v>
      </c>
      <c r="G167" s="96">
        <v>6</v>
      </c>
      <c r="H167" s="1185">
        <v>255</v>
      </c>
      <c r="I167" s="96"/>
      <c r="J167" s="1185"/>
      <c r="K167" s="96"/>
      <c r="L167" s="1185"/>
      <c r="M167" s="96"/>
      <c r="N167" s="1185"/>
    </row>
    <row r="168" spans="1:15">
      <c r="A168" s="96">
        <v>47</v>
      </c>
      <c r="B168" s="299" t="s">
        <v>2525</v>
      </c>
      <c r="C168" s="1184"/>
      <c r="D168" s="307" t="s">
        <v>2522</v>
      </c>
      <c r="E168" s="397"/>
      <c r="F168" s="656">
        <v>417</v>
      </c>
      <c r="G168" s="96">
        <v>6</v>
      </c>
      <c r="H168" s="1185">
        <v>417</v>
      </c>
      <c r="I168" s="96"/>
      <c r="J168" s="1185"/>
      <c r="K168" s="96"/>
      <c r="L168" s="1185"/>
      <c r="M168" s="96"/>
      <c r="N168" s="1185"/>
    </row>
    <row r="169" spans="1:15">
      <c r="A169" s="96">
        <v>48</v>
      </c>
      <c r="B169" s="299" t="s">
        <v>2577</v>
      </c>
      <c r="C169" s="1190"/>
      <c r="D169" s="307" t="s">
        <v>2321</v>
      </c>
      <c r="E169" s="397"/>
      <c r="F169" s="656">
        <v>800</v>
      </c>
      <c r="G169" s="96">
        <v>4</v>
      </c>
      <c r="H169" s="1185">
        <v>800</v>
      </c>
      <c r="I169" s="96"/>
      <c r="J169" s="1185"/>
      <c r="K169" s="96"/>
      <c r="L169" s="1185"/>
      <c r="M169" s="96"/>
      <c r="N169" s="1185"/>
    </row>
    <row r="170" spans="1:15">
      <c r="A170" s="96">
        <v>49</v>
      </c>
      <c r="B170" s="299" t="s">
        <v>2578</v>
      </c>
      <c r="C170" s="1190"/>
      <c r="D170" s="396"/>
      <c r="E170" s="397"/>
      <c r="F170" s="656">
        <v>3000</v>
      </c>
      <c r="G170" s="96" t="s">
        <v>95</v>
      </c>
      <c r="H170" s="1185">
        <v>3000</v>
      </c>
      <c r="I170" s="96"/>
      <c r="J170" s="1185"/>
      <c r="K170" s="96"/>
      <c r="L170" s="1185"/>
      <c r="M170" s="96"/>
      <c r="N170" s="1185"/>
    </row>
    <row r="171" spans="1:15">
      <c r="A171" s="96"/>
      <c r="B171" s="299"/>
      <c r="C171" s="1190"/>
      <c r="D171" s="396"/>
      <c r="E171" s="397"/>
      <c r="F171" s="656"/>
      <c r="G171" s="96"/>
      <c r="H171" s="1185"/>
      <c r="I171" s="96"/>
      <c r="J171" s="1185"/>
      <c r="K171" s="96"/>
      <c r="L171" s="1185"/>
      <c r="M171" s="96"/>
      <c r="N171" s="1185"/>
    </row>
    <row r="172" spans="1:15" ht="0.75" customHeight="1" thickBot="1">
      <c r="A172" s="96"/>
      <c r="B172" s="299"/>
      <c r="C172" s="1190"/>
      <c r="D172" s="396"/>
      <c r="E172" s="397"/>
      <c r="F172" s="656"/>
      <c r="G172" s="96"/>
      <c r="H172" s="1185"/>
      <c r="I172" s="96"/>
      <c r="J172" s="1185"/>
      <c r="K172" s="96"/>
      <c r="L172" s="1185"/>
      <c r="M172" s="96"/>
      <c r="N172" s="1185"/>
    </row>
    <row r="173" spans="1:15" hidden="1">
      <c r="A173" s="96"/>
      <c r="B173" s="299"/>
      <c r="C173" s="1190"/>
      <c r="D173" s="396"/>
      <c r="E173" s="397"/>
      <c r="F173" s="656"/>
      <c r="G173" s="96"/>
      <c r="H173" s="1185"/>
      <c r="I173" s="96"/>
      <c r="J173" s="1185"/>
      <c r="K173" s="96"/>
      <c r="L173" s="1185"/>
      <c r="M173" s="96"/>
      <c r="N173" s="1185"/>
    </row>
    <row r="174" spans="1:15" hidden="1">
      <c r="A174" s="1288"/>
      <c r="B174" s="318"/>
      <c r="C174" s="667"/>
      <c r="D174" s="1367"/>
      <c r="E174" s="1368"/>
      <c r="F174" s="662">
        <f>SUM(F147:F173)</f>
        <v>40711</v>
      </c>
      <c r="G174" s="1288"/>
      <c r="H174" s="670">
        <f>SUM(H147:H173)</f>
        <v>18172</v>
      </c>
      <c r="I174" s="1288"/>
      <c r="J174" s="670">
        <f>SUM(J148:J173)</f>
        <v>7075</v>
      </c>
      <c r="K174" s="1288"/>
      <c r="L174" s="670">
        <f>SUM(L147:L173)</f>
        <v>9204</v>
      </c>
      <c r="M174" s="1288"/>
      <c r="N174" s="670">
        <f>SUM(N148:N173)</f>
        <v>6260</v>
      </c>
    </row>
    <row r="175" spans="1:15" ht="13.5" thickBot="1">
      <c r="A175" s="1369"/>
      <c r="B175" s="1370" t="s">
        <v>2605</v>
      </c>
      <c r="C175" s="1371"/>
      <c r="D175" s="1372"/>
      <c r="E175" s="1373"/>
      <c r="F175" s="1374">
        <v>635876</v>
      </c>
      <c r="G175" s="1375"/>
      <c r="H175" s="1374"/>
      <c r="I175" s="1375"/>
      <c r="J175" s="1374"/>
      <c r="K175" s="1375"/>
      <c r="L175" s="1374"/>
      <c r="M175" s="1375"/>
      <c r="N175" s="1376">
        <v>78992</v>
      </c>
      <c r="O175" s="317"/>
    </row>
    <row r="176" spans="1:15">
      <c r="A176" s="341"/>
      <c r="B176" s="301" t="s">
        <v>197</v>
      </c>
      <c r="C176" s="303"/>
      <c r="D176" s="304"/>
      <c r="E176" s="305"/>
      <c r="F176" s="1193"/>
      <c r="G176" s="301"/>
      <c r="H176" s="1193"/>
      <c r="I176" s="301"/>
      <c r="J176" s="1193"/>
      <c r="K176" s="301"/>
      <c r="L176" s="1193"/>
      <c r="M176" s="301"/>
      <c r="N176" s="1302"/>
    </row>
    <row r="177" spans="1:14">
      <c r="A177" s="302"/>
      <c r="B177" s="301"/>
      <c r="C177" s="303"/>
      <c r="D177" s="304"/>
      <c r="E177" s="305"/>
      <c r="F177" s="301"/>
      <c r="G177" s="301"/>
      <c r="H177" s="301"/>
      <c r="I177" s="301"/>
      <c r="J177" s="301"/>
      <c r="K177" s="301"/>
      <c r="L177" s="301"/>
      <c r="M177" s="301"/>
      <c r="N177" s="1302"/>
    </row>
    <row r="178" spans="1:14">
      <c r="A178" s="302"/>
      <c r="B178" s="301"/>
      <c r="C178" s="303"/>
      <c r="D178" s="304"/>
      <c r="E178" s="305"/>
      <c r="F178" s="301"/>
      <c r="G178" s="301"/>
      <c r="H178" s="301"/>
      <c r="I178" s="301"/>
      <c r="J178" s="301"/>
      <c r="K178" s="301"/>
      <c r="L178" s="301"/>
      <c r="M178" s="301"/>
      <c r="N178" s="1302"/>
    </row>
    <row r="179" spans="1:14">
      <c r="A179" s="302"/>
      <c r="B179" s="301"/>
      <c r="C179" s="303"/>
      <c r="D179" s="304"/>
      <c r="E179" s="305"/>
      <c r="F179" s="301"/>
      <c r="G179" s="301"/>
      <c r="H179" s="301" t="s">
        <v>99</v>
      </c>
      <c r="I179" s="301"/>
      <c r="J179" s="1387" t="s">
        <v>2579</v>
      </c>
      <c r="K179" s="1387"/>
      <c r="L179" s="1387"/>
      <c r="M179" s="301"/>
      <c r="N179" s="1196"/>
    </row>
    <row r="180" spans="1:14">
      <c r="A180" s="302"/>
      <c r="B180" s="301"/>
      <c r="C180" s="303"/>
      <c r="D180" s="304"/>
      <c r="E180" s="305"/>
      <c r="F180" s="301"/>
      <c r="G180" s="301"/>
      <c r="H180" s="301"/>
      <c r="I180" s="301"/>
      <c r="J180" s="1388" t="s">
        <v>408</v>
      </c>
      <c r="K180" s="1388"/>
      <c r="L180" s="1388"/>
      <c r="M180" s="301"/>
      <c r="N180" s="306"/>
    </row>
    <row r="181" spans="1:14">
      <c r="A181" s="302"/>
      <c r="B181" s="285"/>
      <c r="C181" s="280"/>
      <c r="D181" s="281"/>
      <c r="E181" s="282"/>
      <c r="F181" s="285"/>
      <c r="G181" s="285"/>
      <c r="H181" s="285"/>
      <c r="I181" s="285"/>
      <c r="J181" s="285"/>
      <c r="K181" s="285"/>
      <c r="L181" s="285"/>
      <c r="M181" s="285"/>
      <c r="N181" s="284"/>
    </row>
  </sheetData>
  <mergeCells count="50">
    <mergeCell ref="J179:L179"/>
    <mergeCell ref="J180:L180"/>
    <mergeCell ref="A105:O105"/>
    <mergeCell ref="B106:O106"/>
    <mergeCell ref="B107:O107"/>
    <mergeCell ref="A139:N139"/>
    <mergeCell ref="A140:N140"/>
    <mergeCell ref="A141:N141"/>
    <mergeCell ref="G144:N144"/>
    <mergeCell ref="D145:E145"/>
    <mergeCell ref="G145:H145"/>
    <mergeCell ref="I145:J145"/>
    <mergeCell ref="K145:L145"/>
    <mergeCell ref="M145:N145"/>
    <mergeCell ref="E111:F111"/>
    <mergeCell ref="H111:I111"/>
    <mergeCell ref="J111:K111"/>
    <mergeCell ref="L111:M111"/>
    <mergeCell ref="J93:L93"/>
    <mergeCell ref="J100:L100"/>
    <mergeCell ref="J101:L101"/>
    <mergeCell ref="J92:L92"/>
    <mergeCell ref="A52:N52"/>
    <mergeCell ref="A53:N53"/>
    <mergeCell ref="A54:N54"/>
    <mergeCell ref="G57:N57"/>
    <mergeCell ref="D58:E58"/>
    <mergeCell ref="G58:H58"/>
    <mergeCell ref="I58:J58"/>
    <mergeCell ref="K58:L58"/>
    <mergeCell ref="M58:N58"/>
    <mergeCell ref="J43:L43"/>
    <mergeCell ref="P35:AC35"/>
    <mergeCell ref="P36:AC36"/>
    <mergeCell ref="V41:AC41"/>
    <mergeCell ref="J42:L42"/>
    <mergeCell ref="S42:T42"/>
    <mergeCell ref="V42:W42"/>
    <mergeCell ref="X42:Y42"/>
    <mergeCell ref="Z42:AA42"/>
    <mergeCell ref="AB42:AC42"/>
    <mergeCell ref="A1:N1"/>
    <mergeCell ref="A2:N2"/>
    <mergeCell ref="A3:N3"/>
    <mergeCell ref="G8:N8"/>
    <mergeCell ref="D9:E9"/>
    <mergeCell ref="G9:H9"/>
    <mergeCell ref="I9:J9"/>
    <mergeCell ref="K9:L9"/>
    <mergeCell ref="M9:N9"/>
  </mergeCells>
  <pageMargins left="0.2" right="0.2" top="0.75" bottom="0.75" header="0.3" footer="0.3"/>
  <pageSetup paperSize="5" orientation="landscape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D1AB-1041-469D-BB2B-F46E44343134}">
  <sheetPr>
    <tabColor rgb="FF00B050"/>
  </sheetPr>
  <dimension ref="A1:Q367"/>
  <sheetViews>
    <sheetView topLeftCell="A202" zoomScale="80" zoomScaleNormal="80" zoomScaleSheetLayoutView="96" workbookViewId="0">
      <selection activeCell="D45" sqref="D45"/>
    </sheetView>
  </sheetViews>
  <sheetFormatPr defaultRowHeight="13"/>
  <cols>
    <col min="1" max="1" width="7.7265625" style="261" customWidth="1"/>
    <col min="2" max="2" width="42" style="261" customWidth="1"/>
    <col min="3" max="3" width="12.81640625" style="262" customWidth="1"/>
    <col min="4" max="4" width="12.26953125" style="261" customWidth="1"/>
    <col min="5" max="5" width="7" style="261" customWidth="1"/>
    <col min="6" max="6" width="13.81640625" style="261" customWidth="1"/>
    <col min="7" max="7" width="8.54296875" style="261" customWidth="1"/>
    <col min="8" max="8" width="12.453125" style="261" customWidth="1"/>
    <col min="9" max="9" width="9.7265625" style="261" customWidth="1"/>
    <col min="10" max="10" width="13.7265625" style="261" customWidth="1"/>
    <col min="11" max="11" width="9.7265625" style="261" customWidth="1"/>
    <col min="12" max="12" width="13.7265625" style="261" customWidth="1"/>
    <col min="13" max="13" width="9.7265625" style="261" customWidth="1"/>
    <col min="14" max="14" width="11.54296875" style="261" customWidth="1"/>
    <col min="15" max="17" width="9.1796875" style="263" hidden="1" customWidth="1"/>
    <col min="18" max="256" width="8.7265625" style="263"/>
    <col min="257" max="257" width="7.7265625" style="263" customWidth="1"/>
    <col min="258" max="258" width="42" style="263" customWidth="1"/>
    <col min="259" max="259" width="12.81640625" style="263" customWidth="1"/>
    <col min="260" max="260" width="12.26953125" style="263" customWidth="1"/>
    <col min="261" max="261" width="7" style="263" customWidth="1"/>
    <col min="262" max="262" width="13.81640625" style="263" customWidth="1"/>
    <col min="263" max="263" width="8.54296875" style="263" customWidth="1"/>
    <col min="264" max="264" width="12.453125" style="263" customWidth="1"/>
    <col min="265" max="265" width="9.7265625" style="263" customWidth="1"/>
    <col min="266" max="266" width="13.7265625" style="263" customWidth="1"/>
    <col min="267" max="267" width="9.7265625" style="263" customWidth="1"/>
    <col min="268" max="268" width="13.7265625" style="263" customWidth="1"/>
    <col min="269" max="269" width="9.7265625" style="263" customWidth="1"/>
    <col min="270" max="270" width="11.54296875" style="263" customWidth="1"/>
    <col min="271" max="273" width="0" style="263" hidden="1" customWidth="1"/>
    <col min="274" max="512" width="8.7265625" style="263"/>
    <col min="513" max="513" width="7.7265625" style="263" customWidth="1"/>
    <col min="514" max="514" width="42" style="263" customWidth="1"/>
    <col min="515" max="515" width="12.81640625" style="263" customWidth="1"/>
    <col min="516" max="516" width="12.26953125" style="263" customWidth="1"/>
    <col min="517" max="517" width="7" style="263" customWidth="1"/>
    <col min="518" max="518" width="13.81640625" style="263" customWidth="1"/>
    <col min="519" max="519" width="8.54296875" style="263" customWidth="1"/>
    <col min="520" max="520" width="12.453125" style="263" customWidth="1"/>
    <col min="521" max="521" width="9.7265625" style="263" customWidth="1"/>
    <col min="522" max="522" width="13.7265625" style="263" customWidth="1"/>
    <col min="523" max="523" width="9.7265625" style="263" customWidth="1"/>
    <col min="524" max="524" width="13.7265625" style="263" customWidth="1"/>
    <col min="525" max="525" width="9.7265625" style="263" customWidth="1"/>
    <col min="526" max="526" width="11.54296875" style="263" customWidth="1"/>
    <col min="527" max="529" width="0" style="263" hidden="1" customWidth="1"/>
    <col min="530" max="768" width="8.7265625" style="263"/>
    <col min="769" max="769" width="7.7265625" style="263" customWidth="1"/>
    <col min="770" max="770" width="42" style="263" customWidth="1"/>
    <col min="771" max="771" width="12.81640625" style="263" customWidth="1"/>
    <col min="772" max="772" width="12.26953125" style="263" customWidth="1"/>
    <col min="773" max="773" width="7" style="263" customWidth="1"/>
    <col min="774" max="774" width="13.81640625" style="263" customWidth="1"/>
    <col min="775" max="775" width="8.54296875" style="263" customWidth="1"/>
    <col min="776" max="776" width="12.453125" style="263" customWidth="1"/>
    <col min="777" max="777" width="9.7265625" style="263" customWidth="1"/>
    <col min="778" max="778" width="13.7265625" style="263" customWidth="1"/>
    <col min="779" max="779" width="9.7265625" style="263" customWidth="1"/>
    <col min="780" max="780" width="13.7265625" style="263" customWidth="1"/>
    <col min="781" max="781" width="9.7265625" style="263" customWidth="1"/>
    <col min="782" max="782" width="11.54296875" style="263" customWidth="1"/>
    <col min="783" max="785" width="0" style="263" hidden="1" customWidth="1"/>
    <col min="786" max="1024" width="8.7265625" style="263"/>
    <col min="1025" max="1025" width="7.7265625" style="263" customWidth="1"/>
    <col min="1026" max="1026" width="42" style="263" customWidth="1"/>
    <col min="1027" max="1027" width="12.81640625" style="263" customWidth="1"/>
    <col min="1028" max="1028" width="12.26953125" style="263" customWidth="1"/>
    <col min="1029" max="1029" width="7" style="263" customWidth="1"/>
    <col min="1030" max="1030" width="13.81640625" style="263" customWidth="1"/>
    <col min="1031" max="1031" width="8.54296875" style="263" customWidth="1"/>
    <col min="1032" max="1032" width="12.453125" style="263" customWidth="1"/>
    <col min="1033" max="1033" width="9.7265625" style="263" customWidth="1"/>
    <col min="1034" max="1034" width="13.7265625" style="263" customWidth="1"/>
    <col min="1035" max="1035" width="9.7265625" style="263" customWidth="1"/>
    <col min="1036" max="1036" width="13.7265625" style="263" customWidth="1"/>
    <col min="1037" max="1037" width="9.7265625" style="263" customWidth="1"/>
    <col min="1038" max="1038" width="11.54296875" style="263" customWidth="1"/>
    <col min="1039" max="1041" width="0" style="263" hidden="1" customWidth="1"/>
    <col min="1042" max="1280" width="8.7265625" style="263"/>
    <col min="1281" max="1281" width="7.7265625" style="263" customWidth="1"/>
    <col min="1282" max="1282" width="42" style="263" customWidth="1"/>
    <col min="1283" max="1283" width="12.81640625" style="263" customWidth="1"/>
    <col min="1284" max="1284" width="12.26953125" style="263" customWidth="1"/>
    <col min="1285" max="1285" width="7" style="263" customWidth="1"/>
    <col min="1286" max="1286" width="13.81640625" style="263" customWidth="1"/>
    <col min="1287" max="1287" width="8.54296875" style="263" customWidth="1"/>
    <col min="1288" max="1288" width="12.453125" style="263" customWidth="1"/>
    <col min="1289" max="1289" width="9.7265625" style="263" customWidth="1"/>
    <col min="1290" max="1290" width="13.7265625" style="263" customWidth="1"/>
    <col min="1291" max="1291" width="9.7265625" style="263" customWidth="1"/>
    <col min="1292" max="1292" width="13.7265625" style="263" customWidth="1"/>
    <col min="1293" max="1293" width="9.7265625" style="263" customWidth="1"/>
    <col min="1294" max="1294" width="11.54296875" style="263" customWidth="1"/>
    <col min="1295" max="1297" width="0" style="263" hidden="1" customWidth="1"/>
    <col min="1298" max="1536" width="8.7265625" style="263"/>
    <col min="1537" max="1537" width="7.7265625" style="263" customWidth="1"/>
    <col min="1538" max="1538" width="42" style="263" customWidth="1"/>
    <col min="1539" max="1539" width="12.81640625" style="263" customWidth="1"/>
    <col min="1540" max="1540" width="12.26953125" style="263" customWidth="1"/>
    <col min="1541" max="1541" width="7" style="263" customWidth="1"/>
    <col min="1542" max="1542" width="13.81640625" style="263" customWidth="1"/>
    <col min="1543" max="1543" width="8.54296875" style="263" customWidth="1"/>
    <col min="1544" max="1544" width="12.453125" style="263" customWidth="1"/>
    <col min="1545" max="1545" width="9.7265625" style="263" customWidth="1"/>
    <col min="1546" max="1546" width="13.7265625" style="263" customWidth="1"/>
    <col min="1547" max="1547" width="9.7265625" style="263" customWidth="1"/>
    <col min="1548" max="1548" width="13.7265625" style="263" customWidth="1"/>
    <col min="1549" max="1549" width="9.7265625" style="263" customWidth="1"/>
    <col min="1550" max="1550" width="11.54296875" style="263" customWidth="1"/>
    <col min="1551" max="1553" width="0" style="263" hidden="1" customWidth="1"/>
    <col min="1554" max="1792" width="8.7265625" style="263"/>
    <col min="1793" max="1793" width="7.7265625" style="263" customWidth="1"/>
    <col min="1794" max="1794" width="42" style="263" customWidth="1"/>
    <col min="1795" max="1795" width="12.81640625" style="263" customWidth="1"/>
    <col min="1796" max="1796" width="12.26953125" style="263" customWidth="1"/>
    <col min="1797" max="1797" width="7" style="263" customWidth="1"/>
    <col min="1798" max="1798" width="13.81640625" style="263" customWidth="1"/>
    <col min="1799" max="1799" width="8.54296875" style="263" customWidth="1"/>
    <col min="1800" max="1800" width="12.453125" style="263" customWidth="1"/>
    <col min="1801" max="1801" width="9.7265625" style="263" customWidth="1"/>
    <col min="1802" max="1802" width="13.7265625" style="263" customWidth="1"/>
    <col min="1803" max="1803" width="9.7265625" style="263" customWidth="1"/>
    <col min="1804" max="1804" width="13.7265625" style="263" customWidth="1"/>
    <col min="1805" max="1805" width="9.7265625" style="263" customWidth="1"/>
    <col min="1806" max="1806" width="11.54296875" style="263" customWidth="1"/>
    <col min="1807" max="1809" width="0" style="263" hidden="1" customWidth="1"/>
    <col min="1810" max="2048" width="8.7265625" style="263"/>
    <col min="2049" max="2049" width="7.7265625" style="263" customWidth="1"/>
    <col min="2050" max="2050" width="42" style="263" customWidth="1"/>
    <col min="2051" max="2051" width="12.81640625" style="263" customWidth="1"/>
    <col min="2052" max="2052" width="12.26953125" style="263" customWidth="1"/>
    <col min="2053" max="2053" width="7" style="263" customWidth="1"/>
    <col min="2054" max="2054" width="13.81640625" style="263" customWidth="1"/>
    <col min="2055" max="2055" width="8.54296875" style="263" customWidth="1"/>
    <col min="2056" max="2056" width="12.453125" style="263" customWidth="1"/>
    <col min="2057" max="2057" width="9.7265625" style="263" customWidth="1"/>
    <col min="2058" max="2058" width="13.7265625" style="263" customWidth="1"/>
    <col min="2059" max="2059" width="9.7265625" style="263" customWidth="1"/>
    <col min="2060" max="2060" width="13.7265625" style="263" customWidth="1"/>
    <col min="2061" max="2061" width="9.7265625" style="263" customWidth="1"/>
    <col min="2062" max="2062" width="11.54296875" style="263" customWidth="1"/>
    <col min="2063" max="2065" width="0" style="263" hidden="1" customWidth="1"/>
    <col min="2066" max="2304" width="8.7265625" style="263"/>
    <col min="2305" max="2305" width="7.7265625" style="263" customWidth="1"/>
    <col min="2306" max="2306" width="42" style="263" customWidth="1"/>
    <col min="2307" max="2307" width="12.81640625" style="263" customWidth="1"/>
    <col min="2308" max="2308" width="12.26953125" style="263" customWidth="1"/>
    <col min="2309" max="2309" width="7" style="263" customWidth="1"/>
    <col min="2310" max="2310" width="13.81640625" style="263" customWidth="1"/>
    <col min="2311" max="2311" width="8.54296875" style="263" customWidth="1"/>
    <col min="2312" max="2312" width="12.453125" style="263" customWidth="1"/>
    <col min="2313" max="2313" width="9.7265625" style="263" customWidth="1"/>
    <col min="2314" max="2314" width="13.7265625" style="263" customWidth="1"/>
    <col min="2315" max="2315" width="9.7265625" style="263" customWidth="1"/>
    <col min="2316" max="2316" width="13.7265625" style="263" customWidth="1"/>
    <col min="2317" max="2317" width="9.7265625" style="263" customWidth="1"/>
    <col min="2318" max="2318" width="11.54296875" style="263" customWidth="1"/>
    <col min="2319" max="2321" width="0" style="263" hidden="1" customWidth="1"/>
    <col min="2322" max="2560" width="8.7265625" style="263"/>
    <col min="2561" max="2561" width="7.7265625" style="263" customWidth="1"/>
    <col min="2562" max="2562" width="42" style="263" customWidth="1"/>
    <col min="2563" max="2563" width="12.81640625" style="263" customWidth="1"/>
    <col min="2564" max="2564" width="12.26953125" style="263" customWidth="1"/>
    <col min="2565" max="2565" width="7" style="263" customWidth="1"/>
    <col min="2566" max="2566" width="13.81640625" style="263" customWidth="1"/>
    <col min="2567" max="2567" width="8.54296875" style="263" customWidth="1"/>
    <col min="2568" max="2568" width="12.453125" style="263" customWidth="1"/>
    <col min="2569" max="2569" width="9.7265625" style="263" customWidth="1"/>
    <col min="2570" max="2570" width="13.7265625" style="263" customWidth="1"/>
    <col min="2571" max="2571" width="9.7265625" style="263" customWidth="1"/>
    <col min="2572" max="2572" width="13.7265625" style="263" customWidth="1"/>
    <col min="2573" max="2573" width="9.7265625" style="263" customWidth="1"/>
    <col min="2574" max="2574" width="11.54296875" style="263" customWidth="1"/>
    <col min="2575" max="2577" width="0" style="263" hidden="1" customWidth="1"/>
    <col min="2578" max="2816" width="8.7265625" style="263"/>
    <col min="2817" max="2817" width="7.7265625" style="263" customWidth="1"/>
    <col min="2818" max="2818" width="42" style="263" customWidth="1"/>
    <col min="2819" max="2819" width="12.81640625" style="263" customWidth="1"/>
    <col min="2820" max="2820" width="12.26953125" style="263" customWidth="1"/>
    <col min="2821" max="2821" width="7" style="263" customWidth="1"/>
    <col min="2822" max="2822" width="13.81640625" style="263" customWidth="1"/>
    <col min="2823" max="2823" width="8.54296875" style="263" customWidth="1"/>
    <col min="2824" max="2824" width="12.453125" style="263" customWidth="1"/>
    <col min="2825" max="2825" width="9.7265625" style="263" customWidth="1"/>
    <col min="2826" max="2826" width="13.7265625" style="263" customWidth="1"/>
    <col min="2827" max="2827" width="9.7265625" style="263" customWidth="1"/>
    <col min="2828" max="2828" width="13.7265625" style="263" customWidth="1"/>
    <col min="2829" max="2829" width="9.7265625" style="263" customWidth="1"/>
    <col min="2830" max="2830" width="11.54296875" style="263" customWidth="1"/>
    <col min="2831" max="2833" width="0" style="263" hidden="1" customWidth="1"/>
    <col min="2834" max="3072" width="8.7265625" style="263"/>
    <col min="3073" max="3073" width="7.7265625" style="263" customWidth="1"/>
    <col min="3074" max="3074" width="42" style="263" customWidth="1"/>
    <col min="3075" max="3075" width="12.81640625" style="263" customWidth="1"/>
    <col min="3076" max="3076" width="12.26953125" style="263" customWidth="1"/>
    <col min="3077" max="3077" width="7" style="263" customWidth="1"/>
    <col min="3078" max="3078" width="13.81640625" style="263" customWidth="1"/>
    <col min="3079" max="3079" width="8.54296875" style="263" customWidth="1"/>
    <col min="3080" max="3080" width="12.453125" style="263" customWidth="1"/>
    <col min="3081" max="3081" width="9.7265625" style="263" customWidth="1"/>
    <col min="3082" max="3082" width="13.7265625" style="263" customWidth="1"/>
    <col min="3083" max="3083" width="9.7265625" style="263" customWidth="1"/>
    <col min="3084" max="3084" width="13.7265625" style="263" customWidth="1"/>
    <col min="3085" max="3085" width="9.7265625" style="263" customWidth="1"/>
    <col min="3086" max="3086" width="11.54296875" style="263" customWidth="1"/>
    <col min="3087" max="3089" width="0" style="263" hidden="1" customWidth="1"/>
    <col min="3090" max="3328" width="8.7265625" style="263"/>
    <col min="3329" max="3329" width="7.7265625" style="263" customWidth="1"/>
    <col min="3330" max="3330" width="42" style="263" customWidth="1"/>
    <col min="3331" max="3331" width="12.81640625" style="263" customWidth="1"/>
    <col min="3332" max="3332" width="12.26953125" style="263" customWidth="1"/>
    <col min="3333" max="3333" width="7" style="263" customWidth="1"/>
    <col min="3334" max="3334" width="13.81640625" style="263" customWidth="1"/>
    <col min="3335" max="3335" width="8.54296875" style="263" customWidth="1"/>
    <col min="3336" max="3336" width="12.453125" style="263" customWidth="1"/>
    <col min="3337" max="3337" width="9.7265625" style="263" customWidth="1"/>
    <col min="3338" max="3338" width="13.7265625" style="263" customWidth="1"/>
    <col min="3339" max="3339" width="9.7265625" style="263" customWidth="1"/>
    <col min="3340" max="3340" width="13.7265625" style="263" customWidth="1"/>
    <col min="3341" max="3341" width="9.7265625" style="263" customWidth="1"/>
    <col min="3342" max="3342" width="11.54296875" style="263" customWidth="1"/>
    <col min="3343" max="3345" width="0" style="263" hidden="1" customWidth="1"/>
    <col min="3346" max="3584" width="8.7265625" style="263"/>
    <col min="3585" max="3585" width="7.7265625" style="263" customWidth="1"/>
    <col min="3586" max="3586" width="42" style="263" customWidth="1"/>
    <col min="3587" max="3587" width="12.81640625" style="263" customWidth="1"/>
    <col min="3588" max="3588" width="12.26953125" style="263" customWidth="1"/>
    <col min="3589" max="3589" width="7" style="263" customWidth="1"/>
    <col min="3590" max="3590" width="13.81640625" style="263" customWidth="1"/>
    <col min="3591" max="3591" width="8.54296875" style="263" customWidth="1"/>
    <col min="3592" max="3592" width="12.453125" style="263" customWidth="1"/>
    <col min="3593" max="3593" width="9.7265625" style="263" customWidth="1"/>
    <col min="3594" max="3594" width="13.7265625" style="263" customWidth="1"/>
    <col min="3595" max="3595" width="9.7265625" style="263" customWidth="1"/>
    <col min="3596" max="3596" width="13.7265625" style="263" customWidth="1"/>
    <col min="3597" max="3597" width="9.7265625" style="263" customWidth="1"/>
    <col min="3598" max="3598" width="11.54296875" style="263" customWidth="1"/>
    <col min="3599" max="3601" width="0" style="263" hidden="1" customWidth="1"/>
    <col min="3602" max="3840" width="8.7265625" style="263"/>
    <col min="3841" max="3841" width="7.7265625" style="263" customWidth="1"/>
    <col min="3842" max="3842" width="42" style="263" customWidth="1"/>
    <col min="3843" max="3843" width="12.81640625" style="263" customWidth="1"/>
    <col min="3844" max="3844" width="12.26953125" style="263" customWidth="1"/>
    <col min="3845" max="3845" width="7" style="263" customWidth="1"/>
    <col min="3846" max="3846" width="13.81640625" style="263" customWidth="1"/>
    <col min="3847" max="3847" width="8.54296875" style="263" customWidth="1"/>
    <col min="3848" max="3848" width="12.453125" style="263" customWidth="1"/>
    <col min="3849" max="3849" width="9.7265625" style="263" customWidth="1"/>
    <col min="3850" max="3850" width="13.7265625" style="263" customWidth="1"/>
    <col min="3851" max="3851" width="9.7265625" style="263" customWidth="1"/>
    <col min="3852" max="3852" width="13.7265625" style="263" customWidth="1"/>
    <col min="3853" max="3853" width="9.7265625" style="263" customWidth="1"/>
    <col min="3854" max="3854" width="11.54296875" style="263" customWidth="1"/>
    <col min="3855" max="3857" width="0" style="263" hidden="1" customWidth="1"/>
    <col min="3858" max="4096" width="8.7265625" style="263"/>
    <col min="4097" max="4097" width="7.7265625" style="263" customWidth="1"/>
    <col min="4098" max="4098" width="42" style="263" customWidth="1"/>
    <col min="4099" max="4099" width="12.81640625" style="263" customWidth="1"/>
    <col min="4100" max="4100" width="12.26953125" style="263" customWidth="1"/>
    <col min="4101" max="4101" width="7" style="263" customWidth="1"/>
    <col min="4102" max="4102" width="13.81640625" style="263" customWidth="1"/>
    <col min="4103" max="4103" width="8.54296875" style="263" customWidth="1"/>
    <col min="4104" max="4104" width="12.453125" style="263" customWidth="1"/>
    <col min="4105" max="4105" width="9.7265625" style="263" customWidth="1"/>
    <col min="4106" max="4106" width="13.7265625" style="263" customWidth="1"/>
    <col min="4107" max="4107" width="9.7265625" style="263" customWidth="1"/>
    <col min="4108" max="4108" width="13.7265625" style="263" customWidth="1"/>
    <col min="4109" max="4109" width="9.7265625" style="263" customWidth="1"/>
    <col min="4110" max="4110" width="11.54296875" style="263" customWidth="1"/>
    <col min="4111" max="4113" width="0" style="263" hidden="1" customWidth="1"/>
    <col min="4114" max="4352" width="8.7265625" style="263"/>
    <col min="4353" max="4353" width="7.7265625" style="263" customWidth="1"/>
    <col min="4354" max="4354" width="42" style="263" customWidth="1"/>
    <col min="4355" max="4355" width="12.81640625" style="263" customWidth="1"/>
    <col min="4356" max="4356" width="12.26953125" style="263" customWidth="1"/>
    <col min="4357" max="4357" width="7" style="263" customWidth="1"/>
    <col min="4358" max="4358" width="13.81640625" style="263" customWidth="1"/>
    <col min="4359" max="4359" width="8.54296875" style="263" customWidth="1"/>
    <col min="4360" max="4360" width="12.453125" style="263" customWidth="1"/>
    <col min="4361" max="4361" width="9.7265625" style="263" customWidth="1"/>
    <col min="4362" max="4362" width="13.7265625" style="263" customWidth="1"/>
    <col min="4363" max="4363" width="9.7265625" style="263" customWidth="1"/>
    <col min="4364" max="4364" width="13.7265625" style="263" customWidth="1"/>
    <col min="4365" max="4365" width="9.7265625" style="263" customWidth="1"/>
    <col min="4366" max="4366" width="11.54296875" style="263" customWidth="1"/>
    <col min="4367" max="4369" width="0" style="263" hidden="1" customWidth="1"/>
    <col min="4370" max="4608" width="8.7265625" style="263"/>
    <col min="4609" max="4609" width="7.7265625" style="263" customWidth="1"/>
    <col min="4610" max="4610" width="42" style="263" customWidth="1"/>
    <col min="4611" max="4611" width="12.81640625" style="263" customWidth="1"/>
    <col min="4612" max="4612" width="12.26953125" style="263" customWidth="1"/>
    <col min="4613" max="4613" width="7" style="263" customWidth="1"/>
    <col min="4614" max="4614" width="13.81640625" style="263" customWidth="1"/>
    <col min="4615" max="4615" width="8.54296875" style="263" customWidth="1"/>
    <col min="4616" max="4616" width="12.453125" style="263" customWidth="1"/>
    <col min="4617" max="4617" width="9.7265625" style="263" customWidth="1"/>
    <col min="4618" max="4618" width="13.7265625" style="263" customWidth="1"/>
    <col min="4619" max="4619" width="9.7265625" style="263" customWidth="1"/>
    <col min="4620" max="4620" width="13.7265625" style="263" customWidth="1"/>
    <col min="4621" max="4621" width="9.7265625" style="263" customWidth="1"/>
    <col min="4622" max="4622" width="11.54296875" style="263" customWidth="1"/>
    <col min="4623" max="4625" width="0" style="263" hidden="1" customWidth="1"/>
    <col min="4626" max="4864" width="8.7265625" style="263"/>
    <col min="4865" max="4865" width="7.7265625" style="263" customWidth="1"/>
    <col min="4866" max="4866" width="42" style="263" customWidth="1"/>
    <col min="4867" max="4867" width="12.81640625" style="263" customWidth="1"/>
    <col min="4868" max="4868" width="12.26953125" style="263" customWidth="1"/>
    <col min="4869" max="4869" width="7" style="263" customWidth="1"/>
    <col min="4870" max="4870" width="13.81640625" style="263" customWidth="1"/>
    <col min="4871" max="4871" width="8.54296875" style="263" customWidth="1"/>
    <col min="4872" max="4872" width="12.453125" style="263" customWidth="1"/>
    <col min="4873" max="4873" width="9.7265625" style="263" customWidth="1"/>
    <col min="4874" max="4874" width="13.7265625" style="263" customWidth="1"/>
    <col min="4875" max="4875" width="9.7265625" style="263" customWidth="1"/>
    <col min="4876" max="4876" width="13.7265625" style="263" customWidth="1"/>
    <col min="4877" max="4877" width="9.7265625" style="263" customWidth="1"/>
    <col min="4878" max="4878" width="11.54296875" style="263" customWidth="1"/>
    <col min="4879" max="4881" width="0" style="263" hidden="1" customWidth="1"/>
    <col min="4882" max="5120" width="8.7265625" style="263"/>
    <col min="5121" max="5121" width="7.7265625" style="263" customWidth="1"/>
    <col min="5122" max="5122" width="42" style="263" customWidth="1"/>
    <col min="5123" max="5123" width="12.81640625" style="263" customWidth="1"/>
    <col min="5124" max="5124" width="12.26953125" style="263" customWidth="1"/>
    <col min="5125" max="5125" width="7" style="263" customWidth="1"/>
    <col min="5126" max="5126" width="13.81640625" style="263" customWidth="1"/>
    <col min="5127" max="5127" width="8.54296875" style="263" customWidth="1"/>
    <col min="5128" max="5128" width="12.453125" style="263" customWidth="1"/>
    <col min="5129" max="5129" width="9.7265625" style="263" customWidth="1"/>
    <col min="5130" max="5130" width="13.7265625" style="263" customWidth="1"/>
    <col min="5131" max="5131" width="9.7265625" style="263" customWidth="1"/>
    <col min="5132" max="5132" width="13.7265625" style="263" customWidth="1"/>
    <col min="5133" max="5133" width="9.7265625" style="263" customWidth="1"/>
    <col min="5134" max="5134" width="11.54296875" style="263" customWidth="1"/>
    <col min="5135" max="5137" width="0" style="263" hidden="1" customWidth="1"/>
    <col min="5138" max="5376" width="8.7265625" style="263"/>
    <col min="5377" max="5377" width="7.7265625" style="263" customWidth="1"/>
    <col min="5378" max="5378" width="42" style="263" customWidth="1"/>
    <col min="5379" max="5379" width="12.81640625" style="263" customWidth="1"/>
    <col min="5380" max="5380" width="12.26953125" style="263" customWidth="1"/>
    <col min="5381" max="5381" width="7" style="263" customWidth="1"/>
    <col min="5382" max="5382" width="13.81640625" style="263" customWidth="1"/>
    <col min="5383" max="5383" width="8.54296875" style="263" customWidth="1"/>
    <col min="5384" max="5384" width="12.453125" style="263" customWidth="1"/>
    <col min="5385" max="5385" width="9.7265625" style="263" customWidth="1"/>
    <col min="5386" max="5386" width="13.7265625" style="263" customWidth="1"/>
    <col min="5387" max="5387" width="9.7265625" style="263" customWidth="1"/>
    <col min="5388" max="5388" width="13.7265625" style="263" customWidth="1"/>
    <col min="5389" max="5389" width="9.7265625" style="263" customWidth="1"/>
    <col min="5390" max="5390" width="11.54296875" style="263" customWidth="1"/>
    <col min="5391" max="5393" width="0" style="263" hidden="1" customWidth="1"/>
    <col min="5394" max="5632" width="8.7265625" style="263"/>
    <col min="5633" max="5633" width="7.7265625" style="263" customWidth="1"/>
    <col min="5634" max="5634" width="42" style="263" customWidth="1"/>
    <col min="5635" max="5635" width="12.81640625" style="263" customWidth="1"/>
    <col min="5636" max="5636" width="12.26953125" style="263" customWidth="1"/>
    <col min="5637" max="5637" width="7" style="263" customWidth="1"/>
    <col min="5638" max="5638" width="13.81640625" style="263" customWidth="1"/>
    <col min="5639" max="5639" width="8.54296875" style="263" customWidth="1"/>
    <col min="5640" max="5640" width="12.453125" style="263" customWidth="1"/>
    <col min="5641" max="5641" width="9.7265625" style="263" customWidth="1"/>
    <col min="5642" max="5642" width="13.7265625" style="263" customWidth="1"/>
    <col min="5643" max="5643" width="9.7265625" style="263" customWidth="1"/>
    <col min="5644" max="5644" width="13.7265625" style="263" customWidth="1"/>
    <col min="5645" max="5645" width="9.7265625" style="263" customWidth="1"/>
    <col min="5646" max="5646" width="11.54296875" style="263" customWidth="1"/>
    <col min="5647" max="5649" width="0" style="263" hidden="1" customWidth="1"/>
    <col min="5650" max="5888" width="8.7265625" style="263"/>
    <col min="5889" max="5889" width="7.7265625" style="263" customWidth="1"/>
    <col min="5890" max="5890" width="42" style="263" customWidth="1"/>
    <col min="5891" max="5891" width="12.81640625" style="263" customWidth="1"/>
    <col min="5892" max="5892" width="12.26953125" style="263" customWidth="1"/>
    <col min="5893" max="5893" width="7" style="263" customWidth="1"/>
    <col min="5894" max="5894" width="13.81640625" style="263" customWidth="1"/>
    <col min="5895" max="5895" width="8.54296875" style="263" customWidth="1"/>
    <col min="5896" max="5896" width="12.453125" style="263" customWidth="1"/>
    <col min="5897" max="5897" width="9.7265625" style="263" customWidth="1"/>
    <col min="5898" max="5898" width="13.7265625" style="263" customWidth="1"/>
    <col min="5899" max="5899" width="9.7265625" style="263" customWidth="1"/>
    <col min="5900" max="5900" width="13.7265625" style="263" customWidth="1"/>
    <col min="5901" max="5901" width="9.7265625" style="263" customWidth="1"/>
    <col min="5902" max="5902" width="11.54296875" style="263" customWidth="1"/>
    <col min="5903" max="5905" width="0" style="263" hidden="1" customWidth="1"/>
    <col min="5906" max="6144" width="8.7265625" style="263"/>
    <col min="6145" max="6145" width="7.7265625" style="263" customWidth="1"/>
    <col min="6146" max="6146" width="42" style="263" customWidth="1"/>
    <col min="6147" max="6147" width="12.81640625" style="263" customWidth="1"/>
    <col min="6148" max="6148" width="12.26953125" style="263" customWidth="1"/>
    <col min="6149" max="6149" width="7" style="263" customWidth="1"/>
    <col min="6150" max="6150" width="13.81640625" style="263" customWidth="1"/>
    <col min="6151" max="6151" width="8.54296875" style="263" customWidth="1"/>
    <col min="6152" max="6152" width="12.453125" style="263" customWidth="1"/>
    <col min="6153" max="6153" width="9.7265625" style="263" customWidth="1"/>
    <col min="6154" max="6154" width="13.7265625" style="263" customWidth="1"/>
    <col min="6155" max="6155" width="9.7265625" style="263" customWidth="1"/>
    <col min="6156" max="6156" width="13.7265625" style="263" customWidth="1"/>
    <col min="6157" max="6157" width="9.7265625" style="263" customWidth="1"/>
    <col min="6158" max="6158" width="11.54296875" style="263" customWidth="1"/>
    <col min="6159" max="6161" width="0" style="263" hidden="1" customWidth="1"/>
    <col min="6162" max="6400" width="8.7265625" style="263"/>
    <col min="6401" max="6401" width="7.7265625" style="263" customWidth="1"/>
    <col min="6402" max="6402" width="42" style="263" customWidth="1"/>
    <col min="6403" max="6403" width="12.81640625" style="263" customWidth="1"/>
    <col min="6404" max="6404" width="12.26953125" style="263" customWidth="1"/>
    <col min="6405" max="6405" width="7" style="263" customWidth="1"/>
    <col min="6406" max="6406" width="13.81640625" style="263" customWidth="1"/>
    <col min="6407" max="6407" width="8.54296875" style="263" customWidth="1"/>
    <col min="6408" max="6408" width="12.453125" style="263" customWidth="1"/>
    <col min="6409" max="6409" width="9.7265625" style="263" customWidth="1"/>
    <col min="6410" max="6410" width="13.7265625" style="263" customWidth="1"/>
    <col min="6411" max="6411" width="9.7265625" style="263" customWidth="1"/>
    <col min="6412" max="6412" width="13.7265625" style="263" customWidth="1"/>
    <col min="6413" max="6413" width="9.7265625" style="263" customWidth="1"/>
    <col min="6414" max="6414" width="11.54296875" style="263" customWidth="1"/>
    <col min="6415" max="6417" width="0" style="263" hidden="1" customWidth="1"/>
    <col min="6418" max="6656" width="8.7265625" style="263"/>
    <col min="6657" max="6657" width="7.7265625" style="263" customWidth="1"/>
    <col min="6658" max="6658" width="42" style="263" customWidth="1"/>
    <col min="6659" max="6659" width="12.81640625" style="263" customWidth="1"/>
    <col min="6660" max="6660" width="12.26953125" style="263" customWidth="1"/>
    <col min="6661" max="6661" width="7" style="263" customWidth="1"/>
    <col min="6662" max="6662" width="13.81640625" style="263" customWidth="1"/>
    <col min="6663" max="6663" width="8.54296875" style="263" customWidth="1"/>
    <col min="6664" max="6664" width="12.453125" style="263" customWidth="1"/>
    <col min="6665" max="6665" width="9.7265625" style="263" customWidth="1"/>
    <col min="6666" max="6666" width="13.7265625" style="263" customWidth="1"/>
    <col min="6667" max="6667" width="9.7265625" style="263" customWidth="1"/>
    <col min="6668" max="6668" width="13.7265625" style="263" customWidth="1"/>
    <col min="6669" max="6669" width="9.7265625" style="263" customWidth="1"/>
    <col min="6670" max="6670" width="11.54296875" style="263" customWidth="1"/>
    <col min="6671" max="6673" width="0" style="263" hidden="1" customWidth="1"/>
    <col min="6674" max="6912" width="8.7265625" style="263"/>
    <col min="6913" max="6913" width="7.7265625" style="263" customWidth="1"/>
    <col min="6914" max="6914" width="42" style="263" customWidth="1"/>
    <col min="6915" max="6915" width="12.81640625" style="263" customWidth="1"/>
    <col min="6916" max="6916" width="12.26953125" style="263" customWidth="1"/>
    <col min="6917" max="6917" width="7" style="263" customWidth="1"/>
    <col min="6918" max="6918" width="13.81640625" style="263" customWidth="1"/>
    <col min="6919" max="6919" width="8.54296875" style="263" customWidth="1"/>
    <col min="6920" max="6920" width="12.453125" style="263" customWidth="1"/>
    <col min="6921" max="6921" width="9.7265625" style="263" customWidth="1"/>
    <col min="6922" max="6922" width="13.7265625" style="263" customWidth="1"/>
    <col min="6923" max="6923" width="9.7265625" style="263" customWidth="1"/>
    <col min="6924" max="6924" width="13.7265625" style="263" customWidth="1"/>
    <col min="6925" max="6925" width="9.7265625" style="263" customWidth="1"/>
    <col min="6926" max="6926" width="11.54296875" style="263" customWidth="1"/>
    <col min="6927" max="6929" width="0" style="263" hidden="1" customWidth="1"/>
    <col min="6930" max="7168" width="8.7265625" style="263"/>
    <col min="7169" max="7169" width="7.7265625" style="263" customWidth="1"/>
    <col min="7170" max="7170" width="42" style="263" customWidth="1"/>
    <col min="7171" max="7171" width="12.81640625" style="263" customWidth="1"/>
    <col min="7172" max="7172" width="12.26953125" style="263" customWidth="1"/>
    <col min="7173" max="7173" width="7" style="263" customWidth="1"/>
    <col min="7174" max="7174" width="13.81640625" style="263" customWidth="1"/>
    <col min="7175" max="7175" width="8.54296875" style="263" customWidth="1"/>
    <col min="7176" max="7176" width="12.453125" style="263" customWidth="1"/>
    <col min="7177" max="7177" width="9.7265625" style="263" customWidth="1"/>
    <col min="7178" max="7178" width="13.7265625" style="263" customWidth="1"/>
    <col min="7179" max="7179" width="9.7265625" style="263" customWidth="1"/>
    <col min="7180" max="7180" width="13.7265625" style="263" customWidth="1"/>
    <col min="7181" max="7181" width="9.7265625" style="263" customWidth="1"/>
    <col min="7182" max="7182" width="11.54296875" style="263" customWidth="1"/>
    <col min="7183" max="7185" width="0" style="263" hidden="1" customWidth="1"/>
    <col min="7186" max="7424" width="8.7265625" style="263"/>
    <col min="7425" max="7425" width="7.7265625" style="263" customWidth="1"/>
    <col min="7426" max="7426" width="42" style="263" customWidth="1"/>
    <col min="7427" max="7427" width="12.81640625" style="263" customWidth="1"/>
    <col min="7428" max="7428" width="12.26953125" style="263" customWidth="1"/>
    <col min="7429" max="7429" width="7" style="263" customWidth="1"/>
    <col min="7430" max="7430" width="13.81640625" style="263" customWidth="1"/>
    <col min="7431" max="7431" width="8.54296875" style="263" customWidth="1"/>
    <col min="7432" max="7432" width="12.453125" style="263" customWidth="1"/>
    <col min="7433" max="7433" width="9.7265625" style="263" customWidth="1"/>
    <col min="7434" max="7434" width="13.7265625" style="263" customWidth="1"/>
    <col min="7435" max="7435" width="9.7265625" style="263" customWidth="1"/>
    <col min="7436" max="7436" width="13.7265625" style="263" customWidth="1"/>
    <col min="7437" max="7437" width="9.7265625" style="263" customWidth="1"/>
    <col min="7438" max="7438" width="11.54296875" style="263" customWidth="1"/>
    <col min="7439" max="7441" width="0" style="263" hidden="1" customWidth="1"/>
    <col min="7442" max="7680" width="8.7265625" style="263"/>
    <col min="7681" max="7681" width="7.7265625" style="263" customWidth="1"/>
    <col min="7682" max="7682" width="42" style="263" customWidth="1"/>
    <col min="7683" max="7683" width="12.81640625" style="263" customWidth="1"/>
    <col min="7684" max="7684" width="12.26953125" style="263" customWidth="1"/>
    <col min="7685" max="7685" width="7" style="263" customWidth="1"/>
    <col min="7686" max="7686" width="13.81640625" style="263" customWidth="1"/>
    <col min="7687" max="7687" width="8.54296875" style="263" customWidth="1"/>
    <col min="7688" max="7688" width="12.453125" style="263" customWidth="1"/>
    <col min="7689" max="7689" width="9.7265625" style="263" customWidth="1"/>
    <col min="7690" max="7690" width="13.7265625" style="263" customWidth="1"/>
    <col min="7691" max="7691" width="9.7265625" style="263" customWidth="1"/>
    <col min="7692" max="7692" width="13.7265625" style="263" customWidth="1"/>
    <col min="7693" max="7693" width="9.7265625" style="263" customWidth="1"/>
    <col min="7694" max="7694" width="11.54296875" style="263" customWidth="1"/>
    <col min="7695" max="7697" width="0" style="263" hidden="1" customWidth="1"/>
    <col min="7698" max="7936" width="8.7265625" style="263"/>
    <col min="7937" max="7937" width="7.7265625" style="263" customWidth="1"/>
    <col min="7938" max="7938" width="42" style="263" customWidth="1"/>
    <col min="7939" max="7939" width="12.81640625" style="263" customWidth="1"/>
    <col min="7940" max="7940" width="12.26953125" style="263" customWidth="1"/>
    <col min="7941" max="7941" width="7" style="263" customWidth="1"/>
    <col min="7942" max="7942" width="13.81640625" style="263" customWidth="1"/>
    <col min="7943" max="7943" width="8.54296875" style="263" customWidth="1"/>
    <col min="7944" max="7944" width="12.453125" style="263" customWidth="1"/>
    <col min="7945" max="7945" width="9.7265625" style="263" customWidth="1"/>
    <col min="7946" max="7946" width="13.7265625" style="263" customWidth="1"/>
    <col min="7947" max="7947" width="9.7265625" style="263" customWidth="1"/>
    <col min="7948" max="7948" width="13.7265625" style="263" customWidth="1"/>
    <col min="7949" max="7949" width="9.7265625" style="263" customWidth="1"/>
    <col min="7950" max="7950" width="11.54296875" style="263" customWidth="1"/>
    <col min="7951" max="7953" width="0" style="263" hidden="1" customWidth="1"/>
    <col min="7954" max="8192" width="8.7265625" style="263"/>
    <col min="8193" max="8193" width="7.7265625" style="263" customWidth="1"/>
    <col min="8194" max="8194" width="42" style="263" customWidth="1"/>
    <col min="8195" max="8195" width="12.81640625" style="263" customWidth="1"/>
    <col min="8196" max="8196" width="12.26953125" style="263" customWidth="1"/>
    <col min="8197" max="8197" width="7" style="263" customWidth="1"/>
    <col min="8198" max="8198" width="13.81640625" style="263" customWidth="1"/>
    <col min="8199" max="8199" width="8.54296875" style="263" customWidth="1"/>
    <col min="8200" max="8200" width="12.453125" style="263" customWidth="1"/>
    <col min="8201" max="8201" width="9.7265625" style="263" customWidth="1"/>
    <col min="8202" max="8202" width="13.7265625" style="263" customWidth="1"/>
    <col min="8203" max="8203" width="9.7265625" style="263" customWidth="1"/>
    <col min="8204" max="8204" width="13.7265625" style="263" customWidth="1"/>
    <col min="8205" max="8205" width="9.7265625" style="263" customWidth="1"/>
    <col min="8206" max="8206" width="11.54296875" style="263" customWidth="1"/>
    <col min="8207" max="8209" width="0" style="263" hidden="1" customWidth="1"/>
    <col min="8210" max="8448" width="8.7265625" style="263"/>
    <col min="8449" max="8449" width="7.7265625" style="263" customWidth="1"/>
    <col min="8450" max="8450" width="42" style="263" customWidth="1"/>
    <col min="8451" max="8451" width="12.81640625" style="263" customWidth="1"/>
    <col min="8452" max="8452" width="12.26953125" style="263" customWidth="1"/>
    <col min="8453" max="8453" width="7" style="263" customWidth="1"/>
    <col min="8454" max="8454" width="13.81640625" style="263" customWidth="1"/>
    <col min="8455" max="8455" width="8.54296875" style="263" customWidth="1"/>
    <col min="8456" max="8456" width="12.453125" style="263" customWidth="1"/>
    <col min="8457" max="8457" width="9.7265625" style="263" customWidth="1"/>
    <col min="8458" max="8458" width="13.7265625" style="263" customWidth="1"/>
    <col min="8459" max="8459" width="9.7265625" style="263" customWidth="1"/>
    <col min="8460" max="8460" width="13.7265625" style="263" customWidth="1"/>
    <col min="8461" max="8461" width="9.7265625" style="263" customWidth="1"/>
    <col min="8462" max="8462" width="11.54296875" style="263" customWidth="1"/>
    <col min="8463" max="8465" width="0" style="263" hidden="1" customWidth="1"/>
    <col min="8466" max="8704" width="8.7265625" style="263"/>
    <col min="8705" max="8705" width="7.7265625" style="263" customWidth="1"/>
    <col min="8706" max="8706" width="42" style="263" customWidth="1"/>
    <col min="8707" max="8707" width="12.81640625" style="263" customWidth="1"/>
    <col min="8708" max="8708" width="12.26953125" style="263" customWidth="1"/>
    <col min="8709" max="8709" width="7" style="263" customWidth="1"/>
    <col min="8710" max="8710" width="13.81640625" style="263" customWidth="1"/>
    <col min="8711" max="8711" width="8.54296875" style="263" customWidth="1"/>
    <col min="8712" max="8712" width="12.453125" style="263" customWidth="1"/>
    <col min="8713" max="8713" width="9.7265625" style="263" customWidth="1"/>
    <col min="8714" max="8714" width="13.7265625" style="263" customWidth="1"/>
    <col min="8715" max="8715" width="9.7265625" style="263" customWidth="1"/>
    <col min="8716" max="8716" width="13.7265625" style="263" customWidth="1"/>
    <col min="8717" max="8717" width="9.7265625" style="263" customWidth="1"/>
    <col min="8718" max="8718" width="11.54296875" style="263" customWidth="1"/>
    <col min="8719" max="8721" width="0" style="263" hidden="1" customWidth="1"/>
    <col min="8722" max="8960" width="8.7265625" style="263"/>
    <col min="8961" max="8961" width="7.7265625" style="263" customWidth="1"/>
    <col min="8962" max="8962" width="42" style="263" customWidth="1"/>
    <col min="8963" max="8963" width="12.81640625" style="263" customWidth="1"/>
    <col min="8964" max="8964" width="12.26953125" style="263" customWidth="1"/>
    <col min="8965" max="8965" width="7" style="263" customWidth="1"/>
    <col min="8966" max="8966" width="13.81640625" style="263" customWidth="1"/>
    <col min="8967" max="8967" width="8.54296875" style="263" customWidth="1"/>
    <col min="8968" max="8968" width="12.453125" style="263" customWidth="1"/>
    <col min="8969" max="8969" width="9.7265625" style="263" customWidth="1"/>
    <col min="8970" max="8970" width="13.7265625" style="263" customWidth="1"/>
    <col min="8971" max="8971" width="9.7265625" style="263" customWidth="1"/>
    <col min="8972" max="8972" width="13.7265625" style="263" customWidth="1"/>
    <col min="8973" max="8973" width="9.7265625" style="263" customWidth="1"/>
    <col min="8974" max="8974" width="11.54296875" style="263" customWidth="1"/>
    <col min="8975" max="8977" width="0" style="263" hidden="1" customWidth="1"/>
    <col min="8978" max="9216" width="8.7265625" style="263"/>
    <col min="9217" max="9217" width="7.7265625" style="263" customWidth="1"/>
    <col min="9218" max="9218" width="42" style="263" customWidth="1"/>
    <col min="9219" max="9219" width="12.81640625" style="263" customWidth="1"/>
    <col min="9220" max="9220" width="12.26953125" style="263" customWidth="1"/>
    <col min="9221" max="9221" width="7" style="263" customWidth="1"/>
    <col min="9222" max="9222" width="13.81640625" style="263" customWidth="1"/>
    <col min="9223" max="9223" width="8.54296875" style="263" customWidth="1"/>
    <col min="9224" max="9224" width="12.453125" style="263" customWidth="1"/>
    <col min="9225" max="9225" width="9.7265625" style="263" customWidth="1"/>
    <col min="9226" max="9226" width="13.7265625" style="263" customWidth="1"/>
    <col min="9227" max="9227" width="9.7265625" style="263" customWidth="1"/>
    <col min="9228" max="9228" width="13.7265625" style="263" customWidth="1"/>
    <col min="9229" max="9229" width="9.7265625" style="263" customWidth="1"/>
    <col min="9230" max="9230" width="11.54296875" style="263" customWidth="1"/>
    <col min="9231" max="9233" width="0" style="263" hidden="1" customWidth="1"/>
    <col min="9234" max="9472" width="8.7265625" style="263"/>
    <col min="9473" max="9473" width="7.7265625" style="263" customWidth="1"/>
    <col min="9474" max="9474" width="42" style="263" customWidth="1"/>
    <col min="9475" max="9475" width="12.81640625" style="263" customWidth="1"/>
    <col min="9476" max="9476" width="12.26953125" style="263" customWidth="1"/>
    <col min="9477" max="9477" width="7" style="263" customWidth="1"/>
    <col min="9478" max="9478" width="13.81640625" style="263" customWidth="1"/>
    <col min="9479" max="9479" width="8.54296875" style="263" customWidth="1"/>
    <col min="9480" max="9480" width="12.453125" style="263" customWidth="1"/>
    <col min="9481" max="9481" width="9.7265625" style="263" customWidth="1"/>
    <col min="9482" max="9482" width="13.7265625" style="263" customWidth="1"/>
    <col min="9483" max="9483" width="9.7265625" style="263" customWidth="1"/>
    <col min="9484" max="9484" width="13.7265625" style="263" customWidth="1"/>
    <col min="9485" max="9485" width="9.7265625" style="263" customWidth="1"/>
    <col min="9486" max="9486" width="11.54296875" style="263" customWidth="1"/>
    <col min="9487" max="9489" width="0" style="263" hidden="1" customWidth="1"/>
    <col min="9490" max="9728" width="8.7265625" style="263"/>
    <col min="9729" max="9729" width="7.7265625" style="263" customWidth="1"/>
    <col min="9730" max="9730" width="42" style="263" customWidth="1"/>
    <col min="9731" max="9731" width="12.81640625" style="263" customWidth="1"/>
    <col min="9732" max="9732" width="12.26953125" style="263" customWidth="1"/>
    <col min="9733" max="9733" width="7" style="263" customWidth="1"/>
    <col min="9734" max="9734" width="13.81640625" style="263" customWidth="1"/>
    <col min="9735" max="9735" width="8.54296875" style="263" customWidth="1"/>
    <col min="9736" max="9736" width="12.453125" style="263" customWidth="1"/>
    <col min="9737" max="9737" width="9.7265625" style="263" customWidth="1"/>
    <col min="9738" max="9738" width="13.7265625" style="263" customWidth="1"/>
    <col min="9739" max="9739" width="9.7265625" style="263" customWidth="1"/>
    <col min="9740" max="9740" width="13.7265625" style="263" customWidth="1"/>
    <col min="9741" max="9741" width="9.7265625" style="263" customWidth="1"/>
    <col min="9742" max="9742" width="11.54296875" style="263" customWidth="1"/>
    <col min="9743" max="9745" width="0" style="263" hidden="1" customWidth="1"/>
    <col min="9746" max="9984" width="8.7265625" style="263"/>
    <col min="9985" max="9985" width="7.7265625" style="263" customWidth="1"/>
    <col min="9986" max="9986" width="42" style="263" customWidth="1"/>
    <col min="9987" max="9987" width="12.81640625" style="263" customWidth="1"/>
    <col min="9988" max="9988" width="12.26953125" style="263" customWidth="1"/>
    <col min="9989" max="9989" width="7" style="263" customWidth="1"/>
    <col min="9990" max="9990" width="13.81640625" style="263" customWidth="1"/>
    <col min="9991" max="9991" width="8.54296875" style="263" customWidth="1"/>
    <col min="9992" max="9992" width="12.453125" style="263" customWidth="1"/>
    <col min="9993" max="9993" width="9.7265625" style="263" customWidth="1"/>
    <col min="9994" max="9994" width="13.7265625" style="263" customWidth="1"/>
    <col min="9995" max="9995" width="9.7265625" style="263" customWidth="1"/>
    <col min="9996" max="9996" width="13.7265625" style="263" customWidth="1"/>
    <col min="9997" max="9997" width="9.7265625" style="263" customWidth="1"/>
    <col min="9998" max="9998" width="11.54296875" style="263" customWidth="1"/>
    <col min="9999" max="10001" width="0" style="263" hidden="1" customWidth="1"/>
    <col min="10002" max="10240" width="8.7265625" style="263"/>
    <col min="10241" max="10241" width="7.7265625" style="263" customWidth="1"/>
    <col min="10242" max="10242" width="42" style="263" customWidth="1"/>
    <col min="10243" max="10243" width="12.81640625" style="263" customWidth="1"/>
    <col min="10244" max="10244" width="12.26953125" style="263" customWidth="1"/>
    <col min="10245" max="10245" width="7" style="263" customWidth="1"/>
    <col min="10246" max="10246" width="13.81640625" style="263" customWidth="1"/>
    <col min="10247" max="10247" width="8.54296875" style="263" customWidth="1"/>
    <col min="10248" max="10248" width="12.453125" style="263" customWidth="1"/>
    <col min="10249" max="10249" width="9.7265625" style="263" customWidth="1"/>
    <col min="10250" max="10250" width="13.7265625" style="263" customWidth="1"/>
    <col min="10251" max="10251" width="9.7265625" style="263" customWidth="1"/>
    <col min="10252" max="10252" width="13.7265625" style="263" customWidth="1"/>
    <col min="10253" max="10253" width="9.7265625" style="263" customWidth="1"/>
    <col min="10254" max="10254" width="11.54296875" style="263" customWidth="1"/>
    <col min="10255" max="10257" width="0" style="263" hidden="1" customWidth="1"/>
    <col min="10258" max="10496" width="8.7265625" style="263"/>
    <col min="10497" max="10497" width="7.7265625" style="263" customWidth="1"/>
    <col min="10498" max="10498" width="42" style="263" customWidth="1"/>
    <col min="10499" max="10499" width="12.81640625" style="263" customWidth="1"/>
    <col min="10500" max="10500" width="12.26953125" style="263" customWidth="1"/>
    <col min="10501" max="10501" width="7" style="263" customWidth="1"/>
    <col min="10502" max="10502" width="13.81640625" style="263" customWidth="1"/>
    <col min="10503" max="10503" width="8.54296875" style="263" customWidth="1"/>
    <col min="10504" max="10504" width="12.453125" style="263" customWidth="1"/>
    <col min="10505" max="10505" width="9.7265625" style="263" customWidth="1"/>
    <col min="10506" max="10506" width="13.7265625" style="263" customWidth="1"/>
    <col min="10507" max="10507" width="9.7265625" style="263" customWidth="1"/>
    <col min="10508" max="10508" width="13.7265625" style="263" customWidth="1"/>
    <col min="10509" max="10509" width="9.7265625" style="263" customWidth="1"/>
    <col min="10510" max="10510" width="11.54296875" style="263" customWidth="1"/>
    <col min="10511" max="10513" width="0" style="263" hidden="1" customWidth="1"/>
    <col min="10514" max="10752" width="8.7265625" style="263"/>
    <col min="10753" max="10753" width="7.7265625" style="263" customWidth="1"/>
    <col min="10754" max="10754" width="42" style="263" customWidth="1"/>
    <col min="10755" max="10755" width="12.81640625" style="263" customWidth="1"/>
    <col min="10756" max="10756" width="12.26953125" style="263" customWidth="1"/>
    <col min="10757" max="10757" width="7" style="263" customWidth="1"/>
    <col min="10758" max="10758" width="13.81640625" style="263" customWidth="1"/>
    <col min="10759" max="10759" width="8.54296875" style="263" customWidth="1"/>
    <col min="10760" max="10760" width="12.453125" style="263" customWidth="1"/>
    <col min="10761" max="10761" width="9.7265625" style="263" customWidth="1"/>
    <col min="10762" max="10762" width="13.7265625" style="263" customWidth="1"/>
    <col min="10763" max="10763" width="9.7265625" style="263" customWidth="1"/>
    <col min="10764" max="10764" width="13.7265625" style="263" customWidth="1"/>
    <col min="10765" max="10765" width="9.7265625" style="263" customWidth="1"/>
    <col min="10766" max="10766" width="11.54296875" style="263" customWidth="1"/>
    <col min="10767" max="10769" width="0" style="263" hidden="1" customWidth="1"/>
    <col min="10770" max="11008" width="8.7265625" style="263"/>
    <col min="11009" max="11009" width="7.7265625" style="263" customWidth="1"/>
    <col min="11010" max="11010" width="42" style="263" customWidth="1"/>
    <col min="11011" max="11011" width="12.81640625" style="263" customWidth="1"/>
    <col min="11012" max="11012" width="12.26953125" style="263" customWidth="1"/>
    <col min="11013" max="11013" width="7" style="263" customWidth="1"/>
    <col min="11014" max="11014" width="13.81640625" style="263" customWidth="1"/>
    <col min="11015" max="11015" width="8.54296875" style="263" customWidth="1"/>
    <col min="11016" max="11016" width="12.453125" style="263" customWidth="1"/>
    <col min="11017" max="11017" width="9.7265625" style="263" customWidth="1"/>
    <col min="11018" max="11018" width="13.7265625" style="263" customWidth="1"/>
    <col min="11019" max="11019" width="9.7265625" style="263" customWidth="1"/>
    <col min="11020" max="11020" width="13.7265625" style="263" customWidth="1"/>
    <col min="11021" max="11021" width="9.7265625" style="263" customWidth="1"/>
    <col min="11022" max="11022" width="11.54296875" style="263" customWidth="1"/>
    <col min="11023" max="11025" width="0" style="263" hidden="1" customWidth="1"/>
    <col min="11026" max="11264" width="8.7265625" style="263"/>
    <col min="11265" max="11265" width="7.7265625" style="263" customWidth="1"/>
    <col min="11266" max="11266" width="42" style="263" customWidth="1"/>
    <col min="11267" max="11267" width="12.81640625" style="263" customWidth="1"/>
    <col min="11268" max="11268" width="12.26953125" style="263" customWidth="1"/>
    <col min="11269" max="11269" width="7" style="263" customWidth="1"/>
    <col min="11270" max="11270" width="13.81640625" style="263" customWidth="1"/>
    <col min="11271" max="11271" width="8.54296875" style="263" customWidth="1"/>
    <col min="11272" max="11272" width="12.453125" style="263" customWidth="1"/>
    <col min="11273" max="11273" width="9.7265625" style="263" customWidth="1"/>
    <col min="11274" max="11274" width="13.7265625" style="263" customWidth="1"/>
    <col min="11275" max="11275" width="9.7265625" style="263" customWidth="1"/>
    <col min="11276" max="11276" width="13.7265625" style="263" customWidth="1"/>
    <col min="11277" max="11277" width="9.7265625" style="263" customWidth="1"/>
    <col min="11278" max="11278" width="11.54296875" style="263" customWidth="1"/>
    <col min="11279" max="11281" width="0" style="263" hidden="1" customWidth="1"/>
    <col min="11282" max="11520" width="8.7265625" style="263"/>
    <col min="11521" max="11521" width="7.7265625" style="263" customWidth="1"/>
    <col min="11522" max="11522" width="42" style="263" customWidth="1"/>
    <col min="11523" max="11523" width="12.81640625" style="263" customWidth="1"/>
    <col min="11524" max="11524" width="12.26953125" style="263" customWidth="1"/>
    <col min="11525" max="11525" width="7" style="263" customWidth="1"/>
    <col min="11526" max="11526" width="13.81640625" style="263" customWidth="1"/>
    <col min="11527" max="11527" width="8.54296875" style="263" customWidth="1"/>
    <col min="11528" max="11528" width="12.453125" style="263" customWidth="1"/>
    <col min="11529" max="11529" width="9.7265625" style="263" customWidth="1"/>
    <col min="11530" max="11530" width="13.7265625" style="263" customWidth="1"/>
    <col min="11531" max="11531" width="9.7265625" style="263" customWidth="1"/>
    <col min="11532" max="11532" width="13.7265625" style="263" customWidth="1"/>
    <col min="11533" max="11533" width="9.7265625" style="263" customWidth="1"/>
    <col min="11534" max="11534" width="11.54296875" style="263" customWidth="1"/>
    <col min="11535" max="11537" width="0" style="263" hidden="1" customWidth="1"/>
    <col min="11538" max="11776" width="8.7265625" style="263"/>
    <col min="11777" max="11777" width="7.7265625" style="263" customWidth="1"/>
    <col min="11778" max="11778" width="42" style="263" customWidth="1"/>
    <col min="11779" max="11779" width="12.81640625" style="263" customWidth="1"/>
    <col min="11780" max="11780" width="12.26953125" style="263" customWidth="1"/>
    <col min="11781" max="11781" width="7" style="263" customWidth="1"/>
    <col min="11782" max="11782" width="13.81640625" style="263" customWidth="1"/>
    <col min="11783" max="11783" width="8.54296875" style="263" customWidth="1"/>
    <col min="11784" max="11784" width="12.453125" style="263" customWidth="1"/>
    <col min="11785" max="11785" width="9.7265625" style="263" customWidth="1"/>
    <col min="11786" max="11786" width="13.7265625" style="263" customWidth="1"/>
    <col min="11787" max="11787" width="9.7265625" style="263" customWidth="1"/>
    <col min="11788" max="11788" width="13.7265625" style="263" customWidth="1"/>
    <col min="11789" max="11789" width="9.7265625" style="263" customWidth="1"/>
    <col min="11790" max="11790" width="11.54296875" style="263" customWidth="1"/>
    <col min="11791" max="11793" width="0" style="263" hidden="1" customWidth="1"/>
    <col min="11794" max="12032" width="8.7265625" style="263"/>
    <col min="12033" max="12033" width="7.7265625" style="263" customWidth="1"/>
    <col min="12034" max="12034" width="42" style="263" customWidth="1"/>
    <col min="12035" max="12035" width="12.81640625" style="263" customWidth="1"/>
    <col min="12036" max="12036" width="12.26953125" style="263" customWidth="1"/>
    <col min="12037" max="12037" width="7" style="263" customWidth="1"/>
    <col min="12038" max="12038" width="13.81640625" style="263" customWidth="1"/>
    <col min="12039" max="12039" width="8.54296875" style="263" customWidth="1"/>
    <col min="12040" max="12040" width="12.453125" style="263" customWidth="1"/>
    <col min="12041" max="12041" width="9.7265625" style="263" customWidth="1"/>
    <col min="12042" max="12042" width="13.7265625" style="263" customWidth="1"/>
    <col min="12043" max="12043" width="9.7265625" style="263" customWidth="1"/>
    <col min="12044" max="12044" width="13.7265625" style="263" customWidth="1"/>
    <col min="12045" max="12045" width="9.7265625" style="263" customWidth="1"/>
    <col min="12046" max="12046" width="11.54296875" style="263" customWidth="1"/>
    <col min="12047" max="12049" width="0" style="263" hidden="1" customWidth="1"/>
    <col min="12050" max="12288" width="8.7265625" style="263"/>
    <col min="12289" max="12289" width="7.7265625" style="263" customWidth="1"/>
    <col min="12290" max="12290" width="42" style="263" customWidth="1"/>
    <col min="12291" max="12291" width="12.81640625" style="263" customWidth="1"/>
    <col min="12292" max="12292" width="12.26953125" style="263" customWidth="1"/>
    <col min="12293" max="12293" width="7" style="263" customWidth="1"/>
    <col min="12294" max="12294" width="13.81640625" style="263" customWidth="1"/>
    <col min="12295" max="12295" width="8.54296875" style="263" customWidth="1"/>
    <col min="12296" max="12296" width="12.453125" style="263" customWidth="1"/>
    <col min="12297" max="12297" width="9.7265625" style="263" customWidth="1"/>
    <col min="12298" max="12298" width="13.7265625" style="263" customWidth="1"/>
    <col min="12299" max="12299" width="9.7265625" style="263" customWidth="1"/>
    <col min="12300" max="12300" width="13.7265625" style="263" customWidth="1"/>
    <col min="12301" max="12301" width="9.7265625" style="263" customWidth="1"/>
    <col min="12302" max="12302" width="11.54296875" style="263" customWidth="1"/>
    <col min="12303" max="12305" width="0" style="263" hidden="1" customWidth="1"/>
    <col min="12306" max="12544" width="8.7265625" style="263"/>
    <col min="12545" max="12545" width="7.7265625" style="263" customWidth="1"/>
    <col min="12546" max="12546" width="42" style="263" customWidth="1"/>
    <col min="12547" max="12547" width="12.81640625" style="263" customWidth="1"/>
    <col min="12548" max="12548" width="12.26953125" style="263" customWidth="1"/>
    <col min="12549" max="12549" width="7" style="263" customWidth="1"/>
    <col min="12550" max="12550" width="13.81640625" style="263" customWidth="1"/>
    <col min="12551" max="12551" width="8.54296875" style="263" customWidth="1"/>
    <col min="12552" max="12552" width="12.453125" style="263" customWidth="1"/>
    <col min="12553" max="12553" width="9.7265625" style="263" customWidth="1"/>
    <col min="12554" max="12554" width="13.7265625" style="263" customWidth="1"/>
    <col min="12555" max="12555" width="9.7265625" style="263" customWidth="1"/>
    <col min="12556" max="12556" width="13.7265625" style="263" customWidth="1"/>
    <col min="12557" max="12557" width="9.7265625" style="263" customWidth="1"/>
    <col min="12558" max="12558" width="11.54296875" style="263" customWidth="1"/>
    <col min="12559" max="12561" width="0" style="263" hidden="1" customWidth="1"/>
    <col min="12562" max="12800" width="8.7265625" style="263"/>
    <col min="12801" max="12801" width="7.7265625" style="263" customWidth="1"/>
    <col min="12802" max="12802" width="42" style="263" customWidth="1"/>
    <col min="12803" max="12803" width="12.81640625" style="263" customWidth="1"/>
    <col min="12804" max="12804" width="12.26953125" style="263" customWidth="1"/>
    <col min="12805" max="12805" width="7" style="263" customWidth="1"/>
    <col min="12806" max="12806" width="13.81640625" style="263" customWidth="1"/>
    <col min="12807" max="12807" width="8.54296875" style="263" customWidth="1"/>
    <col min="12808" max="12808" width="12.453125" style="263" customWidth="1"/>
    <col min="12809" max="12809" width="9.7265625" style="263" customWidth="1"/>
    <col min="12810" max="12810" width="13.7265625" style="263" customWidth="1"/>
    <col min="12811" max="12811" width="9.7265625" style="263" customWidth="1"/>
    <col min="12812" max="12812" width="13.7265625" style="263" customWidth="1"/>
    <col min="12813" max="12813" width="9.7265625" style="263" customWidth="1"/>
    <col min="12814" max="12814" width="11.54296875" style="263" customWidth="1"/>
    <col min="12815" max="12817" width="0" style="263" hidden="1" customWidth="1"/>
    <col min="12818" max="13056" width="8.7265625" style="263"/>
    <col min="13057" max="13057" width="7.7265625" style="263" customWidth="1"/>
    <col min="13058" max="13058" width="42" style="263" customWidth="1"/>
    <col min="13059" max="13059" width="12.81640625" style="263" customWidth="1"/>
    <col min="13060" max="13060" width="12.26953125" style="263" customWidth="1"/>
    <col min="13061" max="13061" width="7" style="263" customWidth="1"/>
    <col min="13062" max="13062" width="13.81640625" style="263" customWidth="1"/>
    <col min="13063" max="13063" width="8.54296875" style="263" customWidth="1"/>
    <col min="13064" max="13064" width="12.453125" style="263" customWidth="1"/>
    <col min="13065" max="13065" width="9.7265625" style="263" customWidth="1"/>
    <col min="13066" max="13066" width="13.7265625" style="263" customWidth="1"/>
    <col min="13067" max="13067" width="9.7265625" style="263" customWidth="1"/>
    <col min="13068" max="13068" width="13.7265625" style="263" customWidth="1"/>
    <col min="13069" max="13069" width="9.7265625" style="263" customWidth="1"/>
    <col min="13070" max="13070" width="11.54296875" style="263" customWidth="1"/>
    <col min="13071" max="13073" width="0" style="263" hidden="1" customWidth="1"/>
    <col min="13074" max="13312" width="8.7265625" style="263"/>
    <col min="13313" max="13313" width="7.7265625" style="263" customWidth="1"/>
    <col min="13314" max="13314" width="42" style="263" customWidth="1"/>
    <col min="13315" max="13315" width="12.81640625" style="263" customWidth="1"/>
    <col min="13316" max="13316" width="12.26953125" style="263" customWidth="1"/>
    <col min="13317" max="13317" width="7" style="263" customWidth="1"/>
    <col min="13318" max="13318" width="13.81640625" style="263" customWidth="1"/>
    <col min="13319" max="13319" width="8.54296875" style="263" customWidth="1"/>
    <col min="13320" max="13320" width="12.453125" style="263" customWidth="1"/>
    <col min="13321" max="13321" width="9.7265625" style="263" customWidth="1"/>
    <col min="13322" max="13322" width="13.7265625" style="263" customWidth="1"/>
    <col min="13323" max="13323" width="9.7265625" style="263" customWidth="1"/>
    <col min="13324" max="13324" width="13.7265625" style="263" customWidth="1"/>
    <col min="13325" max="13325" width="9.7265625" style="263" customWidth="1"/>
    <col min="13326" max="13326" width="11.54296875" style="263" customWidth="1"/>
    <col min="13327" max="13329" width="0" style="263" hidden="1" customWidth="1"/>
    <col min="13330" max="13568" width="8.7265625" style="263"/>
    <col min="13569" max="13569" width="7.7265625" style="263" customWidth="1"/>
    <col min="13570" max="13570" width="42" style="263" customWidth="1"/>
    <col min="13571" max="13571" width="12.81640625" style="263" customWidth="1"/>
    <col min="13572" max="13572" width="12.26953125" style="263" customWidth="1"/>
    <col min="13573" max="13573" width="7" style="263" customWidth="1"/>
    <col min="13574" max="13574" width="13.81640625" style="263" customWidth="1"/>
    <col min="13575" max="13575" width="8.54296875" style="263" customWidth="1"/>
    <col min="13576" max="13576" width="12.453125" style="263" customWidth="1"/>
    <col min="13577" max="13577" width="9.7265625" style="263" customWidth="1"/>
    <col min="13578" max="13578" width="13.7265625" style="263" customWidth="1"/>
    <col min="13579" max="13579" width="9.7265625" style="263" customWidth="1"/>
    <col min="13580" max="13580" width="13.7265625" style="263" customWidth="1"/>
    <col min="13581" max="13581" width="9.7265625" style="263" customWidth="1"/>
    <col min="13582" max="13582" width="11.54296875" style="263" customWidth="1"/>
    <col min="13583" max="13585" width="0" style="263" hidden="1" customWidth="1"/>
    <col min="13586" max="13824" width="8.7265625" style="263"/>
    <col min="13825" max="13825" width="7.7265625" style="263" customWidth="1"/>
    <col min="13826" max="13826" width="42" style="263" customWidth="1"/>
    <col min="13827" max="13827" width="12.81640625" style="263" customWidth="1"/>
    <col min="13828" max="13828" width="12.26953125" style="263" customWidth="1"/>
    <col min="13829" max="13829" width="7" style="263" customWidth="1"/>
    <col min="13830" max="13830" width="13.81640625" style="263" customWidth="1"/>
    <col min="13831" max="13831" width="8.54296875" style="263" customWidth="1"/>
    <col min="13832" max="13832" width="12.453125" style="263" customWidth="1"/>
    <col min="13833" max="13833" width="9.7265625" style="263" customWidth="1"/>
    <col min="13834" max="13834" width="13.7265625" style="263" customWidth="1"/>
    <col min="13835" max="13835" width="9.7265625" style="263" customWidth="1"/>
    <col min="13836" max="13836" width="13.7265625" style="263" customWidth="1"/>
    <col min="13837" max="13837" width="9.7265625" style="263" customWidth="1"/>
    <col min="13838" max="13838" width="11.54296875" style="263" customWidth="1"/>
    <col min="13839" max="13841" width="0" style="263" hidden="1" customWidth="1"/>
    <col min="13842" max="14080" width="8.7265625" style="263"/>
    <col min="14081" max="14081" width="7.7265625" style="263" customWidth="1"/>
    <col min="14082" max="14082" width="42" style="263" customWidth="1"/>
    <col min="14083" max="14083" width="12.81640625" style="263" customWidth="1"/>
    <col min="14084" max="14084" width="12.26953125" style="263" customWidth="1"/>
    <col min="14085" max="14085" width="7" style="263" customWidth="1"/>
    <col min="14086" max="14086" width="13.81640625" style="263" customWidth="1"/>
    <col min="14087" max="14087" width="8.54296875" style="263" customWidth="1"/>
    <col min="14088" max="14088" width="12.453125" style="263" customWidth="1"/>
    <col min="14089" max="14089" width="9.7265625" style="263" customWidth="1"/>
    <col min="14090" max="14090" width="13.7265625" style="263" customWidth="1"/>
    <col min="14091" max="14091" width="9.7265625" style="263" customWidth="1"/>
    <col min="14092" max="14092" width="13.7265625" style="263" customWidth="1"/>
    <col min="14093" max="14093" width="9.7265625" style="263" customWidth="1"/>
    <col min="14094" max="14094" width="11.54296875" style="263" customWidth="1"/>
    <col min="14095" max="14097" width="0" style="263" hidden="1" customWidth="1"/>
    <col min="14098" max="14336" width="8.7265625" style="263"/>
    <col min="14337" max="14337" width="7.7265625" style="263" customWidth="1"/>
    <col min="14338" max="14338" width="42" style="263" customWidth="1"/>
    <col min="14339" max="14339" width="12.81640625" style="263" customWidth="1"/>
    <col min="14340" max="14340" width="12.26953125" style="263" customWidth="1"/>
    <col min="14341" max="14341" width="7" style="263" customWidth="1"/>
    <col min="14342" max="14342" width="13.81640625" style="263" customWidth="1"/>
    <col min="14343" max="14343" width="8.54296875" style="263" customWidth="1"/>
    <col min="14344" max="14344" width="12.453125" style="263" customWidth="1"/>
    <col min="14345" max="14345" width="9.7265625" style="263" customWidth="1"/>
    <col min="14346" max="14346" width="13.7265625" style="263" customWidth="1"/>
    <col min="14347" max="14347" width="9.7265625" style="263" customWidth="1"/>
    <col min="14348" max="14348" width="13.7265625" style="263" customWidth="1"/>
    <col min="14349" max="14349" width="9.7265625" style="263" customWidth="1"/>
    <col min="14350" max="14350" width="11.54296875" style="263" customWidth="1"/>
    <col min="14351" max="14353" width="0" style="263" hidden="1" customWidth="1"/>
    <col min="14354" max="14592" width="8.7265625" style="263"/>
    <col min="14593" max="14593" width="7.7265625" style="263" customWidth="1"/>
    <col min="14594" max="14594" width="42" style="263" customWidth="1"/>
    <col min="14595" max="14595" width="12.81640625" style="263" customWidth="1"/>
    <col min="14596" max="14596" width="12.26953125" style="263" customWidth="1"/>
    <col min="14597" max="14597" width="7" style="263" customWidth="1"/>
    <col min="14598" max="14598" width="13.81640625" style="263" customWidth="1"/>
    <col min="14599" max="14599" width="8.54296875" style="263" customWidth="1"/>
    <col min="14600" max="14600" width="12.453125" style="263" customWidth="1"/>
    <col min="14601" max="14601" width="9.7265625" style="263" customWidth="1"/>
    <col min="14602" max="14602" width="13.7265625" style="263" customWidth="1"/>
    <col min="14603" max="14603" width="9.7265625" style="263" customWidth="1"/>
    <col min="14604" max="14604" width="13.7265625" style="263" customWidth="1"/>
    <col min="14605" max="14605" width="9.7265625" style="263" customWidth="1"/>
    <col min="14606" max="14606" width="11.54296875" style="263" customWidth="1"/>
    <col min="14607" max="14609" width="0" style="263" hidden="1" customWidth="1"/>
    <col min="14610" max="14848" width="8.7265625" style="263"/>
    <col min="14849" max="14849" width="7.7265625" style="263" customWidth="1"/>
    <col min="14850" max="14850" width="42" style="263" customWidth="1"/>
    <col min="14851" max="14851" width="12.81640625" style="263" customWidth="1"/>
    <col min="14852" max="14852" width="12.26953125" style="263" customWidth="1"/>
    <col min="14853" max="14853" width="7" style="263" customWidth="1"/>
    <col min="14854" max="14854" width="13.81640625" style="263" customWidth="1"/>
    <col min="14855" max="14855" width="8.54296875" style="263" customWidth="1"/>
    <col min="14856" max="14856" width="12.453125" style="263" customWidth="1"/>
    <col min="14857" max="14857" width="9.7265625" style="263" customWidth="1"/>
    <col min="14858" max="14858" width="13.7265625" style="263" customWidth="1"/>
    <col min="14859" max="14859" width="9.7265625" style="263" customWidth="1"/>
    <col min="14860" max="14860" width="13.7265625" style="263" customWidth="1"/>
    <col min="14861" max="14861" width="9.7265625" style="263" customWidth="1"/>
    <col min="14862" max="14862" width="11.54296875" style="263" customWidth="1"/>
    <col min="14863" max="14865" width="0" style="263" hidden="1" customWidth="1"/>
    <col min="14866" max="15104" width="8.7265625" style="263"/>
    <col min="15105" max="15105" width="7.7265625" style="263" customWidth="1"/>
    <col min="15106" max="15106" width="42" style="263" customWidth="1"/>
    <col min="15107" max="15107" width="12.81640625" style="263" customWidth="1"/>
    <col min="15108" max="15108" width="12.26953125" style="263" customWidth="1"/>
    <col min="15109" max="15109" width="7" style="263" customWidth="1"/>
    <col min="15110" max="15110" width="13.81640625" style="263" customWidth="1"/>
    <col min="15111" max="15111" width="8.54296875" style="263" customWidth="1"/>
    <col min="15112" max="15112" width="12.453125" style="263" customWidth="1"/>
    <col min="15113" max="15113" width="9.7265625" style="263" customWidth="1"/>
    <col min="15114" max="15114" width="13.7265625" style="263" customWidth="1"/>
    <col min="15115" max="15115" width="9.7265625" style="263" customWidth="1"/>
    <col min="15116" max="15116" width="13.7265625" style="263" customWidth="1"/>
    <col min="15117" max="15117" width="9.7265625" style="263" customWidth="1"/>
    <col min="15118" max="15118" width="11.54296875" style="263" customWidth="1"/>
    <col min="15119" max="15121" width="0" style="263" hidden="1" customWidth="1"/>
    <col min="15122" max="15360" width="8.7265625" style="263"/>
    <col min="15361" max="15361" width="7.7265625" style="263" customWidth="1"/>
    <col min="15362" max="15362" width="42" style="263" customWidth="1"/>
    <col min="15363" max="15363" width="12.81640625" style="263" customWidth="1"/>
    <col min="15364" max="15364" width="12.26953125" style="263" customWidth="1"/>
    <col min="15365" max="15365" width="7" style="263" customWidth="1"/>
    <col min="15366" max="15366" width="13.81640625" style="263" customWidth="1"/>
    <col min="15367" max="15367" width="8.54296875" style="263" customWidth="1"/>
    <col min="15368" max="15368" width="12.453125" style="263" customWidth="1"/>
    <col min="15369" max="15369" width="9.7265625" style="263" customWidth="1"/>
    <col min="15370" max="15370" width="13.7265625" style="263" customWidth="1"/>
    <col min="15371" max="15371" width="9.7265625" style="263" customWidth="1"/>
    <col min="15372" max="15372" width="13.7265625" style="263" customWidth="1"/>
    <col min="15373" max="15373" width="9.7265625" style="263" customWidth="1"/>
    <col min="15374" max="15374" width="11.54296875" style="263" customWidth="1"/>
    <col min="15375" max="15377" width="0" style="263" hidden="1" customWidth="1"/>
    <col min="15378" max="15616" width="8.7265625" style="263"/>
    <col min="15617" max="15617" width="7.7265625" style="263" customWidth="1"/>
    <col min="15618" max="15618" width="42" style="263" customWidth="1"/>
    <col min="15619" max="15619" width="12.81640625" style="263" customWidth="1"/>
    <col min="15620" max="15620" width="12.26953125" style="263" customWidth="1"/>
    <col min="15621" max="15621" width="7" style="263" customWidth="1"/>
    <col min="15622" max="15622" width="13.81640625" style="263" customWidth="1"/>
    <col min="15623" max="15623" width="8.54296875" style="263" customWidth="1"/>
    <col min="15624" max="15624" width="12.453125" style="263" customWidth="1"/>
    <col min="15625" max="15625" width="9.7265625" style="263" customWidth="1"/>
    <col min="15626" max="15626" width="13.7265625" style="263" customWidth="1"/>
    <col min="15627" max="15627" width="9.7265625" style="263" customWidth="1"/>
    <col min="15628" max="15628" width="13.7265625" style="263" customWidth="1"/>
    <col min="15629" max="15629" width="9.7265625" style="263" customWidth="1"/>
    <col min="15630" max="15630" width="11.54296875" style="263" customWidth="1"/>
    <col min="15631" max="15633" width="0" style="263" hidden="1" customWidth="1"/>
    <col min="15634" max="15872" width="8.7265625" style="263"/>
    <col min="15873" max="15873" width="7.7265625" style="263" customWidth="1"/>
    <col min="15874" max="15874" width="42" style="263" customWidth="1"/>
    <col min="15875" max="15875" width="12.81640625" style="263" customWidth="1"/>
    <col min="15876" max="15876" width="12.26953125" style="263" customWidth="1"/>
    <col min="15877" max="15877" width="7" style="263" customWidth="1"/>
    <col min="15878" max="15878" width="13.81640625" style="263" customWidth="1"/>
    <col min="15879" max="15879" width="8.54296875" style="263" customWidth="1"/>
    <col min="15880" max="15880" width="12.453125" style="263" customWidth="1"/>
    <col min="15881" max="15881" width="9.7265625" style="263" customWidth="1"/>
    <col min="15882" max="15882" width="13.7265625" style="263" customWidth="1"/>
    <col min="15883" max="15883" width="9.7265625" style="263" customWidth="1"/>
    <col min="15884" max="15884" width="13.7265625" style="263" customWidth="1"/>
    <col min="15885" max="15885" width="9.7265625" style="263" customWidth="1"/>
    <col min="15886" max="15886" width="11.54296875" style="263" customWidth="1"/>
    <col min="15887" max="15889" width="0" style="263" hidden="1" customWidth="1"/>
    <col min="15890" max="16128" width="8.7265625" style="263"/>
    <col min="16129" max="16129" width="7.7265625" style="263" customWidth="1"/>
    <col min="16130" max="16130" width="42" style="263" customWidth="1"/>
    <col min="16131" max="16131" width="12.81640625" style="263" customWidth="1"/>
    <col min="16132" max="16132" width="12.26953125" style="263" customWidth="1"/>
    <col min="16133" max="16133" width="7" style="263" customWidth="1"/>
    <col min="16134" max="16134" width="13.81640625" style="263" customWidth="1"/>
    <col min="16135" max="16135" width="8.54296875" style="263" customWidth="1"/>
    <col min="16136" max="16136" width="12.453125" style="263" customWidth="1"/>
    <col min="16137" max="16137" width="9.7265625" style="263" customWidth="1"/>
    <col min="16138" max="16138" width="13.7265625" style="263" customWidth="1"/>
    <col min="16139" max="16139" width="9.7265625" style="263" customWidth="1"/>
    <col min="16140" max="16140" width="13.7265625" style="263" customWidth="1"/>
    <col min="16141" max="16141" width="9.7265625" style="263" customWidth="1"/>
    <col min="16142" max="16142" width="11.54296875" style="263" customWidth="1"/>
    <col min="16143" max="16145" width="0" style="263" hidden="1" customWidth="1"/>
    <col min="16146" max="16384" width="8.7265625" style="263"/>
  </cols>
  <sheetData>
    <row r="1" spans="1:15">
      <c r="A1" s="261" t="s">
        <v>106</v>
      </c>
    </row>
    <row r="2" spans="1:15">
      <c r="A2" s="1397" t="s">
        <v>0</v>
      </c>
      <c r="B2" s="1397"/>
      <c r="C2" s="1397"/>
      <c r="D2" s="1397"/>
      <c r="E2" s="1397"/>
      <c r="F2" s="1397"/>
      <c r="G2" s="1397"/>
      <c r="H2" s="1397"/>
      <c r="I2" s="1397"/>
      <c r="J2" s="1397"/>
      <c r="K2" s="1397"/>
      <c r="L2" s="1397"/>
      <c r="M2" s="1397"/>
      <c r="N2" s="1397"/>
      <c r="O2" s="390"/>
    </row>
    <row r="3" spans="1:15">
      <c r="A3" s="1398" t="s">
        <v>1</v>
      </c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391"/>
    </row>
    <row r="4" spans="1:15" ht="3.75" customHeight="1">
      <c r="C4" s="264"/>
      <c r="D4" s="265"/>
      <c r="E4" s="266"/>
      <c r="F4" s="267"/>
    </row>
    <row r="5" spans="1:15">
      <c r="A5" s="268" t="s">
        <v>376</v>
      </c>
      <c r="B5" s="268"/>
      <c r="C5" s="264"/>
      <c r="D5" s="265"/>
      <c r="E5" s="266"/>
    </row>
    <row r="6" spans="1:15">
      <c r="A6" s="269" t="s">
        <v>109</v>
      </c>
      <c r="B6" s="270"/>
      <c r="C6" s="271"/>
      <c r="D6" s="272"/>
      <c r="E6" s="273"/>
      <c r="F6" s="274" t="s">
        <v>110</v>
      </c>
      <c r="G6" s="275"/>
      <c r="H6" s="275"/>
      <c r="I6" s="275"/>
      <c r="J6" s="276"/>
      <c r="K6" s="277" t="s">
        <v>828</v>
      </c>
      <c r="L6" s="277"/>
      <c r="M6" s="277"/>
      <c r="N6" s="278"/>
    </row>
    <row r="7" spans="1:15">
      <c r="A7" s="279" t="s">
        <v>829</v>
      </c>
      <c r="B7" s="268"/>
      <c r="C7" s="280"/>
      <c r="D7" s="281"/>
      <c r="E7" s="282"/>
      <c r="F7" s="283" t="s">
        <v>113</v>
      </c>
      <c r="G7" s="283" t="s">
        <v>8</v>
      </c>
      <c r="H7" s="284"/>
      <c r="I7" s="274" t="s">
        <v>114</v>
      </c>
      <c r="J7" s="276"/>
      <c r="K7" s="285" t="s">
        <v>205</v>
      </c>
      <c r="L7" s="285"/>
      <c r="M7" s="285"/>
      <c r="N7" s="284"/>
    </row>
    <row r="8" spans="1:15">
      <c r="A8" s="286"/>
      <c r="B8" s="269"/>
      <c r="C8" s="287"/>
      <c r="D8" s="288"/>
      <c r="E8" s="289"/>
      <c r="F8" s="269"/>
      <c r="G8" s="1391" t="s">
        <v>116</v>
      </c>
      <c r="H8" s="1399"/>
      <c r="I8" s="1399"/>
      <c r="J8" s="1399"/>
      <c r="K8" s="1399"/>
      <c r="L8" s="1399"/>
      <c r="M8" s="1399"/>
      <c r="N8" s="1392"/>
    </row>
    <row r="9" spans="1:15">
      <c r="A9" s="392" t="s">
        <v>10</v>
      </c>
      <c r="B9" s="344" t="s">
        <v>11</v>
      </c>
      <c r="C9" s="393" t="s">
        <v>117</v>
      </c>
      <c r="D9" s="1389" t="s">
        <v>13</v>
      </c>
      <c r="E9" s="1390"/>
      <c r="F9" s="292" t="s">
        <v>14</v>
      </c>
      <c r="G9" s="1391" t="s">
        <v>118</v>
      </c>
      <c r="H9" s="1392"/>
      <c r="I9" s="1391" t="s">
        <v>119</v>
      </c>
      <c r="J9" s="1392"/>
      <c r="K9" s="1391" t="s">
        <v>120</v>
      </c>
      <c r="L9" s="1392"/>
      <c r="M9" s="1391" t="s">
        <v>121</v>
      </c>
      <c r="N9" s="1392"/>
    </row>
    <row r="10" spans="1:15" ht="13.5" thickBot="1">
      <c r="A10" s="293"/>
      <c r="B10" s="283"/>
      <c r="C10" s="294"/>
      <c r="D10" s="295"/>
      <c r="E10" s="296"/>
      <c r="F10" s="283"/>
      <c r="G10" s="297" t="s">
        <v>22</v>
      </c>
      <c r="H10" s="96" t="s">
        <v>21</v>
      </c>
      <c r="I10" s="96" t="s">
        <v>22</v>
      </c>
      <c r="J10" s="96" t="s">
        <v>122</v>
      </c>
      <c r="K10" s="297" t="s">
        <v>22</v>
      </c>
      <c r="L10" s="298" t="s">
        <v>122</v>
      </c>
      <c r="M10" s="297" t="s">
        <v>22</v>
      </c>
      <c r="N10" s="297" t="s">
        <v>21</v>
      </c>
    </row>
    <row r="11" spans="1:15" s="28" customFormat="1" ht="15" customHeight="1" thickBot="1">
      <c r="A11" s="96">
        <v>1</v>
      </c>
      <c r="B11" s="394" t="s">
        <v>378</v>
      </c>
      <c r="C11" s="395">
        <v>190</v>
      </c>
      <c r="D11" s="396">
        <v>50</v>
      </c>
      <c r="E11" s="397" t="s">
        <v>379</v>
      </c>
      <c r="F11" s="99">
        <v>9500</v>
      </c>
      <c r="G11" s="96">
        <v>20</v>
      </c>
      <c r="H11" s="100">
        <v>3800</v>
      </c>
      <c r="I11" s="96">
        <v>10</v>
      </c>
      <c r="J11" s="100">
        <v>1900</v>
      </c>
      <c r="K11" s="96">
        <v>10</v>
      </c>
      <c r="L11" s="100">
        <v>1900</v>
      </c>
      <c r="M11" s="96">
        <v>10</v>
      </c>
      <c r="N11" s="100">
        <v>1900</v>
      </c>
    </row>
    <row r="12" spans="1:15" s="28" customFormat="1" ht="15" customHeight="1" thickBot="1">
      <c r="A12" s="96">
        <v>2</v>
      </c>
      <c r="B12" s="398" t="s">
        <v>380</v>
      </c>
      <c r="C12" s="395">
        <v>200</v>
      </c>
      <c r="D12" s="396">
        <v>40</v>
      </c>
      <c r="E12" s="397" t="s">
        <v>379</v>
      </c>
      <c r="F12" s="99">
        <v>8000</v>
      </c>
      <c r="G12" s="96">
        <v>10</v>
      </c>
      <c r="H12" s="100">
        <v>2000</v>
      </c>
      <c r="I12" s="96">
        <v>10</v>
      </c>
      <c r="J12" s="100">
        <v>2000</v>
      </c>
      <c r="K12" s="96">
        <v>10</v>
      </c>
      <c r="L12" s="100">
        <v>2000</v>
      </c>
      <c r="M12" s="96">
        <v>10</v>
      </c>
      <c r="N12" s="100">
        <v>2000</v>
      </c>
    </row>
    <row r="13" spans="1:15" s="28" customFormat="1" ht="15" customHeight="1" thickBot="1">
      <c r="A13" s="96">
        <v>3</v>
      </c>
      <c r="B13" s="398" t="s">
        <v>381</v>
      </c>
      <c r="C13" s="399">
        <v>200</v>
      </c>
      <c r="D13" s="396">
        <v>20</v>
      </c>
      <c r="E13" s="397" t="s">
        <v>379</v>
      </c>
      <c r="F13" s="99">
        <v>4000</v>
      </c>
      <c r="G13" s="96">
        <v>5</v>
      </c>
      <c r="H13" s="100">
        <v>1000</v>
      </c>
      <c r="I13" s="96">
        <v>5</v>
      </c>
      <c r="J13" s="100">
        <v>1000</v>
      </c>
      <c r="K13" s="96">
        <v>5</v>
      </c>
      <c r="L13" s="100">
        <v>1000</v>
      </c>
      <c r="M13" s="96">
        <v>5</v>
      </c>
      <c r="N13" s="100">
        <v>1000</v>
      </c>
    </row>
    <row r="14" spans="1:15" s="28" customFormat="1" ht="15" customHeight="1" thickBot="1">
      <c r="A14" s="96">
        <v>4</v>
      </c>
      <c r="B14" s="398" t="s">
        <v>382</v>
      </c>
      <c r="C14" s="399">
        <v>168</v>
      </c>
      <c r="D14" s="396">
        <v>30</v>
      </c>
      <c r="E14" s="397" t="s">
        <v>379</v>
      </c>
      <c r="F14" s="99">
        <v>5040</v>
      </c>
      <c r="G14" s="96">
        <v>10</v>
      </c>
      <c r="H14" s="100">
        <v>1680</v>
      </c>
      <c r="I14" s="96">
        <v>10</v>
      </c>
      <c r="J14" s="100">
        <v>1680</v>
      </c>
      <c r="K14" s="96">
        <v>5</v>
      </c>
      <c r="L14" s="100">
        <v>1680</v>
      </c>
      <c r="M14" s="96">
        <v>5</v>
      </c>
      <c r="N14" s="100">
        <v>1680</v>
      </c>
    </row>
    <row r="15" spans="1:15" s="28" customFormat="1" ht="15.75" customHeight="1" thickBot="1">
      <c r="A15" s="96">
        <v>5</v>
      </c>
      <c r="B15" s="398" t="s">
        <v>383</v>
      </c>
      <c r="C15" s="395">
        <v>145</v>
      </c>
      <c r="D15" s="396">
        <v>50</v>
      </c>
      <c r="E15" s="397" t="s">
        <v>379</v>
      </c>
      <c r="F15" s="99">
        <v>7250</v>
      </c>
      <c r="G15" s="96">
        <v>20</v>
      </c>
      <c r="H15" s="100">
        <v>2900</v>
      </c>
      <c r="I15" s="96">
        <v>10</v>
      </c>
      <c r="J15" s="100">
        <v>1450</v>
      </c>
      <c r="K15" s="96">
        <v>10</v>
      </c>
      <c r="L15" s="100">
        <v>1450</v>
      </c>
      <c r="M15" s="96">
        <v>10</v>
      </c>
      <c r="N15" s="100">
        <v>1450</v>
      </c>
    </row>
    <row r="16" spans="1:15" s="28" customFormat="1" ht="15" customHeight="1" thickBot="1">
      <c r="A16" s="96">
        <v>6</v>
      </c>
      <c r="B16" s="398" t="s">
        <v>384</v>
      </c>
      <c r="C16" s="395">
        <v>98.5</v>
      </c>
      <c r="D16" s="396">
        <v>20</v>
      </c>
      <c r="E16" s="397" t="s">
        <v>379</v>
      </c>
      <c r="F16" s="99">
        <v>1970</v>
      </c>
      <c r="G16" s="96">
        <v>5</v>
      </c>
      <c r="H16" s="100">
        <v>492.5</v>
      </c>
      <c r="I16" s="96">
        <v>5</v>
      </c>
      <c r="J16" s="100">
        <v>492.5</v>
      </c>
      <c r="K16" s="96">
        <v>5</v>
      </c>
      <c r="L16" s="100">
        <v>492.5</v>
      </c>
      <c r="M16" s="96">
        <v>5</v>
      </c>
      <c r="N16" s="100">
        <v>492.5</v>
      </c>
    </row>
    <row r="17" spans="1:14" s="28" customFormat="1" ht="15" customHeight="1" thickBot="1">
      <c r="A17" s="96">
        <v>7</v>
      </c>
      <c r="B17" s="398" t="s">
        <v>385</v>
      </c>
      <c r="C17" s="395">
        <v>98.5</v>
      </c>
      <c r="D17" s="396">
        <v>30</v>
      </c>
      <c r="E17" s="397" t="s">
        <v>379</v>
      </c>
      <c r="F17" s="99">
        <v>2955</v>
      </c>
      <c r="G17" s="96">
        <v>10</v>
      </c>
      <c r="H17" s="100">
        <v>985</v>
      </c>
      <c r="I17" s="96">
        <v>10</v>
      </c>
      <c r="J17" s="100">
        <v>985</v>
      </c>
      <c r="K17" s="96">
        <v>5</v>
      </c>
      <c r="L17" s="100">
        <v>492.5</v>
      </c>
      <c r="M17" s="96">
        <v>5</v>
      </c>
      <c r="N17" s="100">
        <v>492.5</v>
      </c>
    </row>
    <row r="18" spans="1:14" s="28" customFormat="1" ht="16.5" customHeight="1" thickBot="1">
      <c r="A18" s="96">
        <v>8</v>
      </c>
      <c r="B18" s="398" t="s">
        <v>386</v>
      </c>
      <c r="C18" s="395">
        <v>150</v>
      </c>
      <c r="D18" s="396">
        <v>2</v>
      </c>
      <c r="E18" s="397" t="s">
        <v>379</v>
      </c>
      <c r="F18" s="99">
        <v>300</v>
      </c>
      <c r="G18" s="96">
        <v>1</v>
      </c>
      <c r="H18" s="100">
        <v>150</v>
      </c>
      <c r="I18" s="96"/>
      <c r="J18" s="100"/>
      <c r="K18" s="96">
        <v>1</v>
      </c>
      <c r="L18" s="100">
        <v>150</v>
      </c>
      <c r="M18" s="96"/>
      <c r="N18" s="100"/>
    </row>
    <row r="19" spans="1:14" s="28" customFormat="1" ht="14.25" customHeight="1" thickBot="1">
      <c r="A19" s="96">
        <v>9</v>
      </c>
      <c r="B19" s="398" t="s">
        <v>387</v>
      </c>
      <c r="C19" s="395">
        <v>30</v>
      </c>
      <c r="D19" s="396">
        <v>15</v>
      </c>
      <c r="E19" s="397" t="s">
        <v>57</v>
      </c>
      <c r="F19" s="99">
        <v>450</v>
      </c>
      <c r="G19" s="96">
        <v>5</v>
      </c>
      <c r="H19" s="100">
        <v>150</v>
      </c>
      <c r="I19" s="96">
        <v>5</v>
      </c>
      <c r="J19" s="100">
        <v>150</v>
      </c>
      <c r="K19" s="96"/>
      <c r="L19" s="100"/>
      <c r="M19" s="96">
        <v>5</v>
      </c>
      <c r="N19" s="100">
        <v>150</v>
      </c>
    </row>
    <row r="20" spans="1:14" s="28" customFormat="1" ht="14.25" customHeight="1" thickBot="1">
      <c r="A20" s="96">
        <v>10</v>
      </c>
      <c r="B20" s="398" t="s">
        <v>388</v>
      </c>
      <c r="C20" s="395">
        <v>2.48</v>
      </c>
      <c r="D20" s="396">
        <v>500</v>
      </c>
      <c r="E20" s="397" t="s">
        <v>128</v>
      </c>
      <c r="F20" s="99">
        <v>1239.4000000000001</v>
      </c>
      <c r="G20" s="96">
        <v>200</v>
      </c>
      <c r="H20" s="100">
        <v>496</v>
      </c>
      <c r="I20" s="96">
        <v>100</v>
      </c>
      <c r="J20" s="100">
        <v>248</v>
      </c>
      <c r="K20" s="96">
        <v>100</v>
      </c>
      <c r="L20" s="100">
        <v>248</v>
      </c>
      <c r="M20" s="96">
        <v>100</v>
      </c>
      <c r="N20" s="100">
        <v>248</v>
      </c>
    </row>
    <row r="21" spans="1:14" s="28" customFormat="1" ht="16.5" customHeight="1" thickBot="1">
      <c r="A21" s="96">
        <v>11</v>
      </c>
      <c r="B21" s="398" t="s">
        <v>389</v>
      </c>
      <c r="C21" s="400">
        <v>2.48</v>
      </c>
      <c r="D21" s="396">
        <v>200</v>
      </c>
      <c r="E21" s="397" t="s">
        <v>128</v>
      </c>
      <c r="F21" s="99">
        <v>495.76</v>
      </c>
      <c r="G21" s="96">
        <v>50</v>
      </c>
      <c r="H21" s="100">
        <v>124</v>
      </c>
      <c r="I21" s="96">
        <v>50</v>
      </c>
      <c r="J21" s="100">
        <v>124</v>
      </c>
      <c r="K21" s="96">
        <v>50</v>
      </c>
      <c r="L21" s="100">
        <v>124</v>
      </c>
      <c r="M21" s="96">
        <v>50</v>
      </c>
      <c r="N21" s="100">
        <v>124</v>
      </c>
    </row>
    <row r="22" spans="1:14" s="28" customFormat="1" ht="15" customHeight="1" thickBot="1">
      <c r="A22" s="96">
        <v>12</v>
      </c>
      <c r="B22" s="398" t="s">
        <v>390</v>
      </c>
      <c r="C22" s="395">
        <v>17.690000000000001</v>
      </c>
      <c r="D22" s="396">
        <v>100</v>
      </c>
      <c r="E22" s="401" t="s">
        <v>128</v>
      </c>
      <c r="F22" s="99">
        <v>1769.04</v>
      </c>
      <c r="G22" s="96">
        <v>25</v>
      </c>
      <c r="H22" s="100">
        <v>442.5</v>
      </c>
      <c r="I22" s="96">
        <v>25</v>
      </c>
      <c r="J22" s="100">
        <v>442.5</v>
      </c>
      <c r="K22" s="96">
        <v>25</v>
      </c>
      <c r="L22" s="100">
        <v>442.5</v>
      </c>
      <c r="M22" s="96">
        <v>25</v>
      </c>
      <c r="N22" s="100">
        <v>442.5</v>
      </c>
    </row>
    <row r="23" spans="1:14" s="28" customFormat="1" ht="15" customHeight="1" thickBot="1">
      <c r="A23" s="96">
        <v>13</v>
      </c>
      <c r="B23" s="398" t="s">
        <v>391</v>
      </c>
      <c r="C23" s="395">
        <v>18.559999999999999</v>
      </c>
      <c r="D23" s="396">
        <v>20</v>
      </c>
      <c r="E23" s="397" t="s">
        <v>392</v>
      </c>
      <c r="F23" s="99">
        <v>371.2</v>
      </c>
      <c r="G23" s="96">
        <v>5</v>
      </c>
      <c r="H23" s="100">
        <v>92.8</v>
      </c>
      <c r="I23" s="96">
        <v>5</v>
      </c>
      <c r="J23" s="100">
        <v>92.8</v>
      </c>
      <c r="K23" s="96">
        <v>5</v>
      </c>
      <c r="L23" s="100">
        <v>92.8</v>
      </c>
      <c r="M23" s="96">
        <v>5</v>
      </c>
      <c r="N23" s="100">
        <v>92.8</v>
      </c>
    </row>
    <row r="24" spans="1:14" s="28" customFormat="1" ht="15" customHeight="1" thickBot="1">
      <c r="A24" s="96">
        <v>14</v>
      </c>
      <c r="B24" s="398" t="s">
        <v>393</v>
      </c>
      <c r="C24" s="395">
        <v>11.47</v>
      </c>
      <c r="D24" s="396">
        <v>10</v>
      </c>
      <c r="E24" s="397" t="s">
        <v>392</v>
      </c>
      <c r="F24" s="99">
        <v>114.7</v>
      </c>
      <c r="G24" s="96">
        <v>5</v>
      </c>
      <c r="H24" s="100">
        <v>57.35</v>
      </c>
      <c r="I24" s="96"/>
      <c r="J24" s="100"/>
      <c r="K24" s="96">
        <v>5</v>
      </c>
      <c r="L24" s="100">
        <v>57.65</v>
      </c>
      <c r="M24" s="96"/>
      <c r="N24" s="100"/>
    </row>
    <row r="25" spans="1:14" s="28" customFormat="1" ht="15" customHeight="1" thickBot="1">
      <c r="A25" s="96">
        <v>15</v>
      </c>
      <c r="B25" s="398" t="s">
        <v>394</v>
      </c>
      <c r="C25" s="395">
        <v>351.07</v>
      </c>
      <c r="D25" s="396">
        <v>30</v>
      </c>
      <c r="E25" s="397" t="s">
        <v>395</v>
      </c>
      <c r="F25" s="99">
        <v>10532.1</v>
      </c>
      <c r="G25" s="96">
        <v>10</v>
      </c>
      <c r="H25" s="100">
        <v>3510.07</v>
      </c>
      <c r="I25" s="96">
        <v>10</v>
      </c>
      <c r="J25" s="100">
        <v>3510.07</v>
      </c>
      <c r="K25" s="96">
        <v>5</v>
      </c>
      <c r="L25" s="100">
        <v>1755.35</v>
      </c>
      <c r="M25" s="96">
        <v>5</v>
      </c>
      <c r="N25" s="100">
        <v>1755.35</v>
      </c>
    </row>
    <row r="26" spans="1:14" s="28" customFormat="1" ht="15" customHeight="1" thickBot="1">
      <c r="A26" s="96">
        <v>16</v>
      </c>
      <c r="B26" s="398" t="s">
        <v>396</v>
      </c>
      <c r="C26" s="395">
        <v>351.07</v>
      </c>
      <c r="D26" s="396">
        <v>30</v>
      </c>
      <c r="E26" s="397" t="s">
        <v>395</v>
      </c>
      <c r="F26" s="99">
        <v>10532.1</v>
      </c>
      <c r="G26" s="96">
        <v>10</v>
      </c>
      <c r="H26" s="100">
        <v>3510.07</v>
      </c>
      <c r="I26" s="96">
        <v>10</v>
      </c>
      <c r="J26" s="100">
        <v>3510.07</v>
      </c>
      <c r="K26" s="96">
        <v>5</v>
      </c>
      <c r="L26" s="100">
        <v>1755.35</v>
      </c>
      <c r="M26" s="96">
        <v>5</v>
      </c>
      <c r="N26" s="100">
        <v>1755.35</v>
      </c>
    </row>
    <row r="27" spans="1:14" s="28" customFormat="1" ht="15" customHeight="1" thickBot="1">
      <c r="A27" s="96">
        <v>17</v>
      </c>
      <c r="B27" s="398" t="s">
        <v>397</v>
      </c>
      <c r="C27" s="395">
        <v>299.07</v>
      </c>
      <c r="D27" s="396">
        <v>30</v>
      </c>
      <c r="E27" s="397" t="s">
        <v>398</v>
      </c>
      <c r="F27" s="99">
        <v>8972</v>
      </c>
      <c r="G27" s="96">
        <v>10</v>
      </c>
      <c r="H27" s="100">
        <v>2990.07</v>
      </c>
      <c r="I27" s="96">
        <v>10</v>
      </c>
      <c r="J27" s="100">
        <v>2990.07</v>
      </c>
      <c r="K27" s="96">
        <v>5</v>
      </c>
      <c r="L27" s="100">
        <v>1495.35</v>
      </c>
      <c r="M27" s="96">
        <v>5</v>
      </c>
      <c r="N27" s="100">
        <v>1495.35</v>
      </c>
    </row>
    <row r="28" spans="1:14" s="28" customFormat="1" ht="15" customHeight="1" thickBot="1">
      <c r="A28" s="96">
        <v>18</v>
      </c>
      <c r="B28" s="398" t="s">
        <v>399</v>
      </c>
      <c r="C28" s="395">
        <v>299.05</v>
      </c>
      <c r="D28" s="396">
        <v>20</v>
      </c>
      <c r="E28" s="397" t="s">
        <v>398</v>
      </c>
      <c r="F28" s="99">
        <v>5981</v>
      </c>
      <c r="G28" s="96">
        <v>5</v>
      </c>
      <c r="H28" s="100">
        <v>1495.25</v>
      </c>
      <c r="I28" s="96">
        <v>5</v>
      </c>
      <c r="J28" s="100">
        <v>1495.25</v>
      </c>
      <c r="K28" s="96">
        <v>5</v>
      </c>
      <c r="L28" s="100">
        <v>1495.25</v>
      </c>
      <c r="M28" s="96">
        <v>5</v>
      </c>
      <c r="N28" s="100">
        <v>1495.25</v>
      </c>
    </row>
    <row r="29" spans="1:14" s="28" customFormat="1" ht="15" customHeight="1" thickBot="1">
      <c r="A29" s="96">
        <v>19</v>
      </c>
      <c r="B29" s="398" t="s">
        <v>400</v>
      </c>
      <c r="C29" s="395">
        <v>299.05</v>
      </c>
      <c r="D29" s="396">
        <v>20</v>
      </c>
      <c r="E29" s="397" t="s">
        <v>398</v>
      </c>
      <c r="F29" s="99">
        <v>5981</v>
      </c>
      <c r="G29" s="96">
        <v>5</v>
      </c>
      <c r="H29" s="100">
        <v>1495.25</v>
      </c>
      <c r="I29" s="96">
        <v>5</v>
      </c>
      <c r="J29" s="100">
        <v>1495.25</v>
      </c>
      <c r="K29" s="96">
        <v>5</v>
      </c>
      <c r="L29" s="100">
        <v>1495.25</v>
      </c>
      <c r="M29" s="96">
        <v>5</v>
      </c>
      <c r="N29" s="100">
        <v>1495.25</v>
      </c>
    </row>
    <row r="30" spans="1:14" s="28" customFormat="1" ht="15" customHeight="1" thickBot="1">
      <c r="A30" s="96">
        <v>20</v>
      </c>
      <c r="B30" s="398" t="s">
        <v>401</v>
      </c>
      <c r="C30" s="395">
        <v>299.05</v>
      </c>
      <c r="D30" s="396">
        <v>20</v>
      </c>
      <c r="E30" s="397" t="s">
        <v>398</v>
      </c>
      <c r="F30" s="99">
        <v>5981</v>
      </c>
      <c r="G30" s="96">
        <v>5</v>
      </c>
      <c r="H30" s="100">
        <v>1495.25</v>
      </c>
      <c r="I30" s="96">
        <v>5</v>
      </c>
      <c r="J30" s="100">
        <v>1495.25</v>
      </c>
      <c r="K30" s="96">
        <v>5</v>
      </c>
      <c r="L30" s="100">
        <v>1495.25</v>
      </c>
      <c r="M30" s="96">
        <v>5</v>
      </c>
      <c r="N30" s="100">
        <v>1495.25</v>
      </c>
    </row>
    <row r="31" spans="1:14" s="28" customFormat="1" ht="15" customHeight="1" thickBot="1">
      <c r="A31" s="96">
        <v>21</v>
      </c>
      <c r="B31" s="398" t="s">
        <v>402</v>
      </c>
      <c r="C31" s="395">
        <v>60</v>
      </c>
      <c r="D31" s="396">
        <v>20</v>
      </c>
      <c r="E31" s="397" t="s">
        <v>57</v>
      </c>
      <c r="F31" s="99">
        <v>1200</v>
      </c>
      <c r="G31" s="96">
        <v>5</v>
      </c>
      <c r="H31" s="100">
        <v>300</v>
      </c>
      <c r="I31" s="96">
        <v>5</v>
      </c>
      <c r="J31" s="100">
        <v>300</v>
      </c>
      <c r="K31" s="96">
        <v>5</v>
      </c>
      <c r="L31" s="100">
        <v>300</v>
      </c>
      <c r="M31" s="96">
        <v>5</v>
      </c>
      <c r="N31" s="100">
        <v>300</v>
      </c>
    </row>
    <row r="32" spans="1:14" s="28" customFormat="1" ht="15" customHeight="1" thickBot="1">
      <c r="A32" s="96">
        <v>22</v>
      </c>
      <c r="B32" s="398" t="s">
        <v>403</v>
      </c>
      <c r="C32" s="395">
        <v>74.260000000000005</v>
      </c>
      <c r="D32" s="396">
        <v>6</v>
      </c>
      <c r="E32" s="397" t="s">
        <v>404</v>
      </c>
      <c r="F32" s="99">
        <v>445.56</v>
      </c>
      <c r="G32" s="96">
        <v>2</v>
      </c>
      <c r="H32" s="100">
        <v>148.52000000000001</v>
      </c>
      <c r="I32" s="96">
        <v>2</v>
      </c>
      <c r="J32" s="100">
        <v>148.52000000000001</v>
      </c>
      <c r="K32" s="96">
        <v>2</v>
      </c>
      <c r="L32" s="100">
        <v>148.52000000000001</v>
      </c>
      <c r="M32" s="96"/>
      <c r="N32" s="100">
        <v>148.52000000000001</v>
      </c>
    </row>
    <row r="33" spans="1:14" s="28" customFormat="1" ht="15" customHeight="1" thickBot="1">
      <c r="A33" s="96">
        <v>23</v>
      </c>
      <c r="B33" s="398" t="s">
        <v>405</v>
      </c>
      <c r="C33" s="395">
        <v>50</v>
      </c>
      <c r="D33" s="396">
        <v>6</v>
      </c>
      <c r="E33" s="397" t="s">
        <v>392</v>
      </c>
      <c r="F33" s="99">
        <v>300</v>
      </c>
      <c r="G33" s="96">
        <v>2</v>
      </c>
      <c r="H33" s="100">
        <v>100</v>
      </c>
      <c r="I33" s="96">
        <v>2</v>
      </c>
      <c r="J33" s="100">
        <v>100</v>
      </c>
      <c r="K33" s="96"/>
      <c r="L33" s="100"/>
      <c r="M33" s="96">
        <v>2</v>
      </c>
      <c r="N33" s="100">
        <v>100</v>
      </c>
    </row>
    <row r="34" spans="1:14" s="28" customFormat="1" ht="15" customHeight="1" thickBot="1">
      <c r="A34" s="96">
        <v>24</v>
      </c>
      <c r="B34" s="398" t="s">
        <v>406</v>
      </c>
      <c r="C34" s="399">
        <v>5</v>
      </c>
      <c r="D34" s="396">
        <v>100</v>
      </c>
      <c r="E34" s="397" t="s">
        <v>128</v>
      </c>
      <c r="F34" s="99">
        <v>500</v>
      </c>
      <c r="G34" s="96">
        <v>25</v>
      </c>
      <c r="H34" s="100">
        <v>125</v>
      </c>
      <c r="I34" s="96">
        <v>25</v>
      </c>
      <c r="J34" s="100">
        <v>125</v>
      </c>
      <c r="K34" s="96">
        <v>25</v>
      </c>
      <c r="L34" s="100">
        <v>125</v>
      </c>
      <c r="M34" s="96">
        <v>25</v>
      </c>
      <c r="N34" s="100">
        <v>125</v>
      </c>
    </row>
    <row r="35" spans="1:14" s="28" customFormat="1" ht="15" customHeight="1" thickBot="1">
      <c r="A35" s="96">
        <v>25</v>
      </c>
      <c r="B35" s="398" t="s">
        <v>407</v>
      </c>
      <c r="C35" s="399">
        <v>30</v>
      </c>
      <c r="D35" s="396">
        <v>100</v>
      </c>
      <c r="E35" s="397" t="s">
        <v>128</v>
      </c>
      <c r="F35" s="99">
        <v>3000</v>
      </c>
      <c r="G35" s="96">
        <v>25</v>
      </c>
      <c r="H35" s="100">
        <v>750</v>
      </c>
      <c r="I35" s="96">
        <v>25</v>
      </c>
      <c r="J35" s="100">
        <v>750</v>
      </c>
      <c r="K35" s="96">
        <v>25</v>
      </c>
      <c r="L35" s="100">
        <v>750</v>
      </c>
      <c r="M35" s="96">
        <v>25</v>
      </c>
      <c r="N35" s="100">
        <v>750</v>
      </c>
    </row>
    <row r="36" spans="1:14" s="28" customFormat="1" ht="15" customHeight="1">
      <c r="A36" s="96"/>
      <c r="B36" s="299"/>
      <c r="C36" s="399"/>
      <c r="D36" s="396"/>
      <c r="E36" s="397"/>
      <c r="F36" s="99"/>
      <c r="G36" s="96"/>
      <c r="H36" s="100"/>
      <c r="I36" s="96"/>
      <c r="J36" s="100"/>
      <c r="K36" s="96"/>
      <c r="L36" s="100"/>
      <c r="M36" s="96"/>
      <c r="N36" s="100"/>
    </row>
    <row r="37" spans="1:14" s="28" customFormat="1" ht="15" customHeight="1">
      <c r="A37" s="96" t="s">
        <v>196</v>
      </c>
      <c r="B37" s="299"/>
      <c r="C37" s="399"/>
      <c r="D37" s="396"/>
      <c r="E37" s="397"/>
      <c r="F37" s="99">
        <f>SUM(F11:F36)</f>
        <v>96879.859999999986</v>
      </c>
      <c r="G37" s="96"/>
      <c r="H37" s="100"/>
      <c r="I37" s="96"/>
      <c r="J37" s="100"/>
      <c r="K37" s="96"/>
      <c r="L37" s="100"/>
      <c r="M37" s="96"/>
      <c r="N37" s="100"/>
    </row>
    <row r="38" spans="1:14">
      <c r="A38" s="269"/>
      <c r="B38" s="277"/>
      <c r="C38" s="402"/>
      <c r="D38" s="403"/>
      <c r="E38" s="404"/>
      <c r="F38" s="301"/>
      <c r="G38" s="301"/>
      <c r="H38" s="277"/>
      <c r="I38" s="277"/>
      <c r="J38" s="277"/>
      <c r="K38" s="277"/>
      <c r="L38" s="277"/>
      <c r="M38" s="277"/>
      <c r="N38" s="278"/>
    </row>
    <row r="39" spans="1:14">
      <c r="A39" s="302"/>
      <c r="B39" s="301" t="s">
        <v>197</v>
      </c>
      <c r="C39" s="303"/>
      <c r="D39" s="304"/>
      <c r="E39" s="305"/>
      <c r="F39" s="301"/>
      <c r="G39" s="301"/>
      <c r="H39" s="301"/>
      <c r="I39" s="301"/>
      <c r="J39" s="301"/>
      <c r="K39" s="301"/>
      <c r="L39" s="301"/>
      <c r="M39" s="301"/>
      <c r="N39" s="306"/>
    </row>
    <row r="40" spans="1:14">
      <c r="A40" s="302"/>
      <c r="B40" s="301"/>
      <c r="C40" s="303"/>
      <c r="D40" s="304"/>
      <c r="E40" s="305"/>
      <c r="F40" s="301"/>
      <c r="G40" s="301"/>
      <c r="H40" s="301" t="s">
        <v>99</v>
      </c>
      <c r="I40" s="301"/>
      <c r="J40" s="1387" t="s">
        <v>539</v>
      </c>
      <c r="K40" s="1387"/>
      <c r="L40" s="1387"/>
      <c r="M40" s="301"/>
      <c r="N40" s="306"/>
    </row>
    <row r="41" spans="1:14">
      <c r="A41" s="302"/>
      <c r="B41" s="301"/>
      <c r="C41" s="303"/>
      <c r="D41" s="304"/>
      <c r="E41" s="305"/>
      <c r="F41" s="301"/>
      <c r="G41" s="301"/>
      <c r="H41" s="301"/>
      <c r="I41" s="301"/>
      <c r="J41" s="1388" t="s">
        <v>408</v>
      </c>
      <c r="K41" s="1388"/>
      <c r="L41" s="1388"/>
      <c r="M41" s="301"/>
      <c r="N41" s="306"/>
    </row>
    <row r="42" spans="1:14">
      <c r="A42" s="283"/>
      <c r="B42" s="285"/>
      <c r="C42" s="280"/>
      <c r="D42" s="281"/>
      <c r="E42" s="282"/>
      <c r="F42" s="285"/>
      <c r="G42" s="285"/>
      <c r="H42" s="285"/>
      <c r="I42" s="285"/>
      <c r="J42" s="285"/>
      <c r="K42" s="285"/>
      <c r="L42" s="285"/>
      <c r="M42" s="285"/>
      <c r="N42" s="284"/>
    </row>
    <row r="43" spans="1:14">
      <c r="A43" s="267"/>
      <c r="B43" s="267"/>
      <c r="C43" s="405"/>
      <c r="D43" s="406"/>
      <c r="E43" s="407"/>
      <c r="F43" s="267"/>
      <c r="G43" s="267"/>
      <c r="H43" s="267"/>
      <c r="I43" s="267"/>
      <c r="J43" s="267"/>
      <c r="K43" s="267"/>
      <c r="L43" s="267"/>
      <c r="M43" s="267"/>
      <c r="N43" s="267"/>
    </row>
    <row r="44" spans="1:14">
      <c r="A44" s="267"/>
      <c r="B44" s="267"/>
      <c r="C44" s="405"/>
      <c r="D44" s="406"/>
      <c r="E44" s="407"/>
      <c r="F44" s="267"/>
      <c r="G44" s="267"/>
      <c r="H44" s="267"/>
      <c r="I44" s="267"/>
      <c r="J44" s="267"/>
      <c r="K44" s="267"/>
      <c r="L44" s="267"/>
      <c r="M44" s="267"/>
      <c r="N44" s="267"/>
    </row>
    <row r="57" spans="1:14">
      <c r="A57" s="261" t="s">
        <v>106</v>
      </c>
    </row>
    <row r="58" spans="1:14">
      <c r="A58" s="1397" t="s">
        <v>0</v>
      </c>
      <c r="B58" s="1397"/>
      <c r="C58" s="1397"/>
      <c r="D58" s="1397"/>
      <c r="E58" s="1397"/>
      <c r="F58" s="1397"/>
      <c r="G58" s="1397"/>
      <c r="H58" s="1397"/>
      <c r="I58" s="1397"/>
      <c r="J58" s="1397"/>
      <c r="K58" s="1397"/>
      <c r="L58" s="1397"/>
      <c r="M58" s="1397"/>
      <c r="N58" s="1397"/>
    </row>
    <row r="59" spans="1:14">
      <c r="A59" s="1398" t="s">
        <v>1</v>
      </c>
      <c r="B59" s="1398"/>
      <c r="C59" s="1398"/>
      <c r="D59" s="1398"/>
      <c r="E59" s="1398"/>
      <c r="F59" s="1398"/>
      <c r="G59" s="1398"/>
      <c r="H59" s="1398"/>
      <c r="I59" s="1398"/>
      <c r="J59" s="1398"/>
      <c r="K59" s="1398"/>
      <c r="L59" s="1398"/>
      <c r="M59" s="1398"/>
      <c r="N59" s="1398"/>
    </row>
    <row r="60" spans="1:14">
      <c r="C60" s="264"/>
      <c r="D60" s="265"/>
      <c r="E60" s="266"/>
      <c r="F60" s="267"/>
    </row>
    <row r="61" spans="1:14">
      <c r="A61" s="268" t="s">
        <v>376</v>
      </c>
      <c r="B61" s="268"/>
      <c r="C61" s="264"/>
      <c r="D61" s="265"/>
      <c r="E61" s="266"/>
    </row>
    <row r="62" spans="1:14">
      <c r="A62" s="269" t="s">
        <v>109</v>
      </c>
      <c r="B62" s="270"/>
      <c r="C62" s="271"/>
      <c r="D62" s="272"/>
      <c r="E62" s="273"/>
      <c r="F62" s="274" t="s">
        <v>110</v>
      </c>
      <c r="G62" s="275"/>
      <c r="H62" s="275"/>
      <c r="I62" s="275"/>
      <c r="J62" s="276"/>
      <c r="K62" s="277" t="s">
        <v>830</v>
      </c>
      <c r="L62" s="277"/>
      <c r="M62" s="277"/>
      <c r="N62" s="278"/>
    </row>
    <row r="63" spans="1:14">
      <c r="A63" s="279" t="s">
        <v>829</v>
      </c>
      <c r="B63" s="268"/>
      <c r="C63" s="280"/>
      <c r="D63" s="281"/>
      <c r="E63" s="282"/>
      <c r="F63" s="283" t="s">
        <v>113</v>
      </c>
      <c r="G63" s="283" t="s">
        <v>8</v>
      </c>
      <c r="H63" s="284"/>
      <c r="I63" s="274" t="s">
        <v>114</v>
      </c>
      <c r="J63" s="276"/>
      <c r="K63" s="285" t="s">
        <v>205</v>
      </c>
      <c r="L63" s="285"/>
      <c r="M63" s="285"/>
      <c r="N63" s="284"/>
    </row>
    <row r="64" spans="1:14">
      <c r="A64" s="286"/>
      <c r="B64" s="269"/>
      <c r="C64" s="287"/>
      <c r="D64" s="288"/>
      <c r="E64" s="289"/>
      <c r="F64" s="269"/>
      <c r="G64" s="1391" t="s">
        <v>116</v>
      </c>
      <c r="H64" s="1399"/>
      <c r="I64" s="1399"/>
      <c r="J64" s="1399"/>
      <c r="K64" s="1399"/>
      <c r="L64" s="1399"/>
      <c r="M64" s="1399"/>
      <c r="N64" s="1392"/>
    </row>
    <row r="65" spans="1:14">
      <c r="A65" s="408" t="s">
        <v>10</v>
      </c>
      <c r="B65" s="292" t="s">
        <v>11</v>
      </c>
      <c r="C65" s="291" t="s">
        <v>117</v>
      </c>
      <c r="D65" s="1389" t="s">
        <v>13</v>
      </c>
      <c r="E65" s="1390"/>
      <c r="F65" s="292" t="s">
        <v>14</v>
      </c>
      <c r="G65" s="1391" t="s">
        <v>118</v>
      </c>
      <c r="H65" s="1392"/>
      <c r="I65" s="1391" t="s">
        <v>119</v>
      </c>
      <c r="J65" s="1392"/>
      <c r="K65" s="1391" t="s">
        <v>120</v>
      </c>
      <c r="L65" s="1392"/>
      <c r="M65" s="1391" t="s">
        <v>121</v>
      </c>
      <c r="N65" s="1392"/>
    </row>
    <row r="66" spans="1:14" ht="13.5" thickBot="1">
      <c r="A66" s="293"/>
      <c r="B66" s="283"/>
      <c r="C66" s="294"/>
      <c r="D66" s="295"/>
      <c r="E66" s="296"/>
      <c r="F66" s="283"/>
      <c r="G66" s="297" t="s">
        <v>22</v>
      </c>
      <c r="H66" s="96" t="s">
        <v>21</v>
      </c>
      <c r="I66" s="96" t="s">
        <v>22</v>
      </c>
      <c r="J66" s="96" t="s">
        <v>122</v>
      </c>
      <c r="K66" s="297" t="s">
        <v>22</v>
      </c>
      <c r="L66" s="298" t="s">
        <v>122</v>
      </c>
      <c r="M66" s="297" t="s">
        <v>22</v>
      </c>
      <c r="N66" s="297" t="s">
        <v>21</v>
      </c>
    </row>
    <row r="67" spans="1:14" ht="16" thickBot="1">
      <c r="A67" s="96">
        <v>1</v>
      </c>
      <c r="B67" s="394" t="s">
        <v>409</v>
      </c>
      <c r="C67" s="395">
        <v>40</v>
      </c>
      <c r="D67" s="396">
        <v>25</v>
      </c>
      <c r="E67" s="397" t="s">
        <v>128</v>
      </c>
      <c r="F67" s="99">
        <v>1000</v>
      </c>
      <c r="G67" s="96">
        <v>10</v>
      </c>
      <c r="H67" s="100">
        <v>400</v>
      </c>
      <c r="I67" s="96">
        <v>10</v>
      </c>
      <c r="J67" s="100">
        <v>400</v>
      </c>
      <c r="K67" s="96">
        <v>10</v>
      </c>
      <c r="L67" s="100">
        <v>400</v>
      </c>
      <c r="M67" s="96"/>
      <c r="N67" s="100"/>
    </row>
    <row r="68" spans="1:14" ht="16" thickBot="1">
      <c r="A68" s="96">
        <v>2</v>
      </c>
      <c r="B68" s="398" t="s">
        <v>410</v>
      </c>
      <c r="C68" s="395">
        <v>12.88</v>
      </c>
      <c r="D68" s="396">
        <v>10</v>
      </c>
      <c r="E68" s="397" t="s">
        <v>128</v>
      </c>
      <c r="F68" s="99">
        <v>128.80000000000001</v>
      </c>
      <c r="G68" s="96">
        <v>5</v>
      </c>
      <c r="H68" s="100">
        <v>64.400000000000006</v>
      </c>
      <c r="I68" s="96"/>
      <c r="J68" s="100"/>
      <c r="K68" s="96">
        <v>5</v>
      </c>
      <c r="L68" s="100">
        <v>64.400000000000006</v>
      </c>
      <c r="M68" s="96"/>
      <c r="N68" s="100"/>
    </row>
    <row r="69" spans="1:14" ht="16" thickBot="1">
      <c r="A69" s="96">
        <v>3</v>
      </c>
      <c r="B69" s="398" t="s">
        <v>411</v>
      </c>
      <c r="C69" s="399">
        <v>25</v>
      </c>
      <c r="D69" s="396">
        <v>2</v>
      </c>
      <c r="E69" s="397" t="s">
        <v>128</v>
      </c>
      <c r="F69" s="99">
        <v>50</v>
      </c>
      <c r="G69" s="96">
        <v>1</v>
      </c>
      <c r="H69" s="100">
        <v>25</v>
      </c>
      <c r="I69" s="96">
        <v>1</v>
      </c>
      <c r="J69" s="100">
        <v>25</v>
      </c>
      <c r="K69" s="96"/>
      <c r="L69" s="100"/>
      <c r="M69" s="96"/>
      <c r="N69" s="100"/>
    </row>
    <row r="70" spans="1:14" ht="16" thickBot="1">
      <c r="A70" s="96">
        <v>4</v>
      </c>
      <c r="B70" s="398" t="s">
        <v>412</v>
      </c>
      <c r="C70" s="399">
        <v>35</v>
      </c>
      <c r="D70" s="396">
        <v>30</v>
      </c>
      <c r="E70" s="397" t="s">
        <v>392</v>
      </c>
      <c r="F70" s="99">
        <v>1050</v>
      </c>
      <c r="G70" s="96">
        <v>10</v>
      </c>
      <c r="H70" s="100">
        <v>350</v>
      </c>
      <c r="I70" s="96">
        <v>10</v>
      </c>
      <c r="J70" s="100">
        <v>350</v>
      </c>
      <c r="K70" s="96">
        <v>5</v>
      </c>
      <c r="L70" s="100">
        <v>350</v>
      </c>
      <c r="M70" s="96">
        <v>5</v>
      </c>
      <c r="N70" s="100">
        <v>350</v>
      </c>
    </row>
    <row r="71" spans="1:14" ht="16" thickBot="1">
      <c r="A71" s="96">
        <v>5</v>
      </c>
      <c r="B71" s="398" t="s">
        <v>413</v>
      </c>
      <c r="C71" s="395">
        <v>100</v>
      </c>
      <c r="D71" s="396">
        <v>3</v>
      </c>
      <c r="E71" s="397" t="s">
        <v>392</v>
      </c>
      <c r="F71" s="99">
        <v>300</v>
      </c>
      <c r="G71" s="96">
        <v>1</v>
      </c>
      <c r="H71" s="100">
        <v>100</v>
      </c>
      <c r="I71" s="96">
        <v>1</v>
      </c>
      <c r="J71" s="100">
        <v>100</v>
      </c>
      <c r="K71" s="96">
        <v>1</v>
      </c>
      <c r="L71" s="100">
        <v>100</v>
      </c>
      <c r="M71" s="96"/>
      <c r="N71" s="100"/>
    </row>
    <row r="72" spans="1:14" ht="16" thickBot="1">
      <c r="A72" s="96">
        <v>6</v>
      </c>
      <c r="B72" s="398" t="s">
        <v>414</v>
      </c>
      <c r="C72" s="395">
        <v>15.29</v>
      </c>
      <c r="D72" s="396">
        <v>20</v>
      </c>
      <c r="E72" s="397" t="s">
        <v>128</v>
      </c>
      <c r="F72" s="99">
        <v>305.8</v>
      </c>
      <c r="G72" s="96">
        <v>5</v>
      </c>
      <c r="H72" s="100">
        <v>76.45</v>
      </c>
      <c r="I72" s="96">
        <v>5</v>
      </c>
      <c r="J72" s="100">
        <v>76.45</v>
      </c>
      <c r="K72" s="96">
        <v>5</v>
      </c>
      <c r="L72" s="100">
        <v>76.45</v>
      </c>
      <c r="M72" s="96">
        <v>5</v>
      </c>
      <c r="N72" s="100">
        <v>76.45</v>
      </c>
    </row>
    <row r="73" spans="1:14" ht="16" thickBot="1">
      <c r="A73" s="96">
        <v>7</v>
      </c>
      <c r="B73" s="398" t="s">
        <v>415</v>
      </c>
      <c r="C73" s="395">
        <v>15.29</v>
      </c>
      <c r="D73" s="396">
        <v>20</v>
      </c>
      <c r="E73" s="397" t="s">
        <v>128</v>
      </c>
      <c r="F73" s="99">
        <v>305.8</v>
      </c>
      <c r="G73" s="96">
        <v>5</v>
      </c>
      <c r="H73" s="100">
        <v>764.5</v>
      </c>
      <c r="I73" s="96">
        <v>5</v>
      </c>
      <c r="J73" s="100">
        <v>764.5</v>
      </c>
      <c r="K73" s="96">
        <v>5</v>
      </c>
      <c r="L73" s="100">
        <v>764.5</v>
      </c>
      <c r="M73" s="96">
        <v>5</v>
      </c>
      <c r="N73" s="100">
        <v>764.5</v>
      </c>
    </row>
    <row r="74" spans="1:14" ht="16" thickBot="1">
      <c r="A74" s="96">
        <v>8</v>
      </c>
      <c r="B74" s="398" t="s">
        <v>416</v>
      </c>
      <c r="C74" s="395">
        <v>2500</v>
      </c>
      <c r="D74" s="396">
        <v>2</v>
      </c>
      <c r="E74" s="397" t="s">
        <v>128</v>
      </c>
      <c r="F74" s="99">
        <v>5000</v>
      </c>
      <c r="G74" s="96">
        <v>1</v>
      </c>
      <c r="H74" s="100">
        <v>2500</v>
      </c>
      <c r="I74" s="96"/>
      <c r="J74" s="100"/>
      <c r="K74" s="96">
        <v>1</v>
      </c>
      <c r="L74" s="100">
        <v>2500</v>
      </c>
      <c r="M74" s="96"/>
      <c r="N74" s="100"/>
    </row>
    <row r="75" spans="1:14" ht="16" thickBot="1">
      <c r="A75" s="96">
        <v>9</v>
      </c>
      <c r="B75" s="398" t="s">
        <v>417</v>
      </c>
      <c r="C75" s="395">
        <v>1500</v>
      </c>
      <c r="D75" s="396">
        <v>2</v>
      </c>
      <c r="E75" s="397" t="s">
        <v>128</v>
      </c>
      <c r="F75" s="99">
        <v>3000</v>
      </c>
      <c r="G75" s="96">
        <v>1</v>
      </c>
      <c r="H75" s="100">
        <v>1500</v>
      </c>
      <c r="I75" s="96"/>
      <c r="J75" s="100"/>
      <c r="K75" s="96">
        <v>1</v>
      </c>
      <c r="L75" s="100">
        <v>1500</v>
      </c>
      <c r="M75" s="96"/>
      <c r="N75" s="100"/>
    </row>
    <row r="76" spans="1:14" ht="16" thickBot="1">
      <c r="A76" s="96">
        <v>10</v>
      </c>
      <c r="B76" s="398" t="s">
        <v>418</v>
      </c>
      <c r="C76" s="395">
        <v>500</v>
      </c>
      <c r="D76" s="396">
        <v>1</v>
      </c>
      <c r="E76" s="397" t="s">
        <v>191</v>
      </c>
      <c r="F76" s="99">
        <v>500</v>
      </c>
      <c r="G76" s="96">
        <v>1</v>
      </c>
      <c r="H76" s="100">
        <v>500</v>
      </c>
      <c r="I76" s="96"/>
      <c r="J76" s="100"/>
      <c r="K76" s="96"/>
      <c r="L76" s="100"/>
      <c r="M76" s="96"/>
      <c r="N76" s="100"/>
    </row>
    <row r="77" spans="1:14" ht="16" thickBot="1">
      <c r="A77" s="96">
        <v>11</v>
      </c>
      <c r="B77" s="398" t="s">
        <v>419</v>
      </c>
      <c r="C77" s="400">
        <v>150</v>
      </c>
      <c r="D77" s="396">
        <v>4</v>
      </c>
      <c r="E77" s="397" t="s">
        <v>404</v>
      </c>
      <c r="F77" s="99">
        <v>600</v>
      </c>
      <c r="G77" s="96">
        <v>1</v>
      </c>
      <c r="H77" s="100">
        <v>150</v>
      </c>
      <c r="I77" s="96">
        <v>1</v>
      </c>
      <c r="J77" s="100">
        <v>150</v>
      </c>
      <c r="K77" s="96">
        <v>1</v>
      </c>
      <c r="L77" s="100">
        <v>150</v>
      </c>
      <c r="M77" s="96">
        <v>1</v>
      </c>
      <c r="N77" s="100">
        <v>150</v>
      </c>
    </row>
    <row r="78" spans="1:14" ht="16" thickBot="1">
      <c r="A78" s="96">
        <v>12</v>
      </c>
      <c r="B78" s="398" t="s">
        <v>420</v>
      </c>
      <c r="C78" s="395">
        <v>54.58</v>
      </c>
      <c r="D78" s="396">
        <v>5</v>
      </c>
      <c r="E78" s="409" t="s">
        <v>421</v>
      </c>
      <c r="F78" s="99">
        <v>272.89999999999998</v>
      </c>
      <c r="G78" s="96">
        <v>2</v>
      </c>
      <c r="H78" s="100">
        <v>109.16</v>
      </c>
      <c r="I78" s="96">
        <v>2</v>
      </c>
      <c r="J78" s="100">
        <v>109.16</v>
      </c>
      <c r="K78" s="96">
        <v>1</v>
      </c>
      <c r="L78" s="100">
        <v>54.58</v>
      </c>
      <c r="M78" s="96"/>
      <c r="N78" s="100"/>
    </row>
    <row r="79" spans="1:14" ht="16" thickBot="1">
      <c r="A79" s="96">
        <v>13</v>
      </c>
      <c r="B79" s="398" t="s">
        <v>422</v>
      </c>
      <c r="C79" s="395">
        <v>100</v>
      </c>
      <c r="D79" s="396">
        <v>3</v>
      </c>
      <c r="E79" s="397" t="s">
        <v>128</v>
      </c>
      <c r="F79" s="99">
        <v>300</v>
      </c>
      <c r="G79" s="96">
        <v>1</v>
      </c>
      <c r="H79" s="100">
        <v>100</v>
      </c>
      <c r="I79" s="96">
        <v>1</v>
      </c>
      <c r="J79" s="100">
        <v>100</v>
      </c>
      <c r="K79" s="96">
        <v>1</v>
      </c>
      <c r="L79" s="100">
        <v>100</v>
      </c>
      <c r="M79" s="96"/>
      <c r="N79" s="100"/>
    </row>
    <row r="80" spans="1:14" ht="16" thickBot="1">
      <c r="A80" s="96">
        <v>14</v>
      </c>
      <c r="B80" s="398" t="s">
        <v>423</v>
      </c>
      <c r="C80" s="395">
        <v>20</v>
      </c>
      <c r="D80" s="396">
        <v>3</v>
      </c>
      <c r="E80" s="397" t="s">
        <v>398</v>
      </c>
      <c r="F80" s="99">
        <v>60</v>
      </c>
      <c r="G80" s="96">
        <v>1</v>
      </c>
      <c r="H80" s="100">
        <v>20</v>
      </c>
      <c r="I80" s="96">
        <v>1</v>
      </c>
      <c r="J80" s="100">
        <v>20</v>
      </c>
      <c r="K80" s="96">
        <v>1</v>
      </c>
      <c r="L80" s="100">
        <v>20</v>
      </c>
      <c r="M80" s="96"/>
      <c r="N80" s="100"/>
    </row>
    <row r="81" spans="1:14" ht="16" thickBot="1">
      <c r="A81" s="96">
        <v>15</v>
      </c>
      <c r="B81" s="398" t="s">
        <v>424</v>
      </c>
      <c r="C81" s="395">
        <v>4</v>
      </c>
      <c r="D81" s="396">
        <v>50</v>
      </c>
      <c r="E81" s="397" t="s">
        <v>128</v>
      </c>
      <c r="F81" s="99">
        <v>200</v>
      </c>
      <c r="G81" s="96">
        <v>20</v>
      </c>
      <c r="H81" s="100">
        <v>80</v>
      </c>
      <c r="I81" s="96">
        <v>10</v>
      </c>
      <c r="J81" s="100">
        <v>40</v>
      </c>
      <c r="K81" s="96">
        <v>10</v>
      </c>
      <c r="L81" s="100">
        <v>40</v>
      </c>
      <c r="M81" s="96">
        <v>10</v>
      </c>
      <c r="N81" s="100">
        <v>40</v>
      </c>
    </row>
    <row r="82" spans="1:14" ht="16" thickBot="1">
      <c r="A82" s="96">
        <v>16</v>
      </c>
      <c r="B82" s="398" t="s">
        <v>425</v>
      </c>
      <c r="C82" s="395">
        <v>35.409999999999997</v>
      </c>
      <c r="D82" s="396">
        <v>6</v>
      </c>
      <c r="E82" s="397" t="s">
        <v>392</v>
      </c>
      <c r="F82" s="99">
        <v>212.46</v>
      </c>
      <c r="G82" s="96">
        <v>2</v>
      </c>
      <c r="H82" s="100">
        <v>70.819999999999993</v>
      </c>
      <c r="I82" s="96">
        <v>2</v>
      </c>
      <c r="J82" s="100">
        <v>70.819999999999993</v>
      </c>
      <c r="K82" s="96">
        <v>2</v>
      </c>
      <c r="L82" s="100">
        <v>70.819999999999993</v>
      </c>
      <c r="M82" s="96"/>
      <c r="N82" s="100"/>
    </row>
    <row r="83" spans="1:14" ht="16" thickBot="1">
      <c r="A83" s="96">
        <v>17</v>
      </c>
      <c r="B83" s="398" t="s">
        <v>426</v>
      </c>
      <c r="C83" s="395">
        <v>500</v>
      </c>
      <c r="D83" s="396">
        <v>6</v>
      </c>
      <c r="E83" s="397" t="s">
        <v>128</v>
      </c>
      <c r="F83" s="99">
        <v>3000</v>
      </c>
      <c r="G83" s="96">
        <v>2</v>
      </c>
      <c r="H83" s="100">
        <v>1000</v>
      </c>
      <c r="I83" s="96">
        <v>2</v>
      </c>
      <c r="J83" s="100">
        <v>1000</v>
      </c>
      <c r="K83" s="96">
        <v>2</v>
      </c>
      <c r="L83" s="100">
        <v>1000</v>
      </c>
      <c r="M83" s="96"/>
      <c r="N83" s="100"/>
    </row>
    <row r="84" spans="1:14" ht="16" thickBot="1">
      <c r="A84" s="96">
        <v>18</v>
      </c>
      <c r="B84" s="398" t="s">
        <v>427</v>
      </c>
      <c r="C84" s="395">
        <v>50</v>
      </c>
      <c r="D84" s="396">
        <v>20</v>
      </c>
      <c r="E84" s="397" t="s">
        <v>392</v>
      </c>
      <c r="F84" s="99">
        <v>1000</v>
      </c>
      <c r="G84" s="96">
        <v>5</v>
      </c>
      <c r="H84" s="100">
        <v>250</v>
      </c>
      <c r="I84" s="96">
        <v>5</v>
      </c>
      <c r="J84" s="100">
        <v>250</v>
      </c>
      <c r="K84" s="96">
        <v>5</v>
      </c>
      <c r="L84" s="100">
        <v>250</v>
      </c>
      <c r="M84" s="96">
        <v>5</v>
      </c>
      <c r="N84" s="100">
        <v>250</v>
      </c>
    </row>
    <row r="85" spans="1:14" ht="16" thickBot="1">
      <c r="A85" s="96">
        <v>19</v>
      </c>
      <c r="B85" s="398" t="s">
        <v>428</v>
      </c>
      <c r="C85" s="395">
        <v>300</v>
      </c>
      <c r="D85" s="396">
        <v>1</v>
      </c>
      <c r="E85" s="397" t="s">
        <v>191</v>
      </c>
      <c r="F85" s="99">
        <v>300</v>
      </c>
      <c r="G85" s="96">
        <v>1</v>
      </c>
      <c r="H85" s="100">
        <v>300</v>
      </c>
      <c r="I85" s="96"/>
      <c r="J85" s="100"/>
      <c r="K85" s="96"/>
      <c r="L85" s="100"/>
      <c r="M85" s="96"/>
      <c r="N85" s="100"/>
    </row>
    <row r="86" spans="1:14" ht="16" thickBot="1">
      <c r="A86" s="96">
        <v>20</v>
      </c>
      <c r="B86" s="398" t="s">
        <v>429</v>
      </c>
      <c r="C86" s="395">
        <v>116.3</v>
      </c>
      <c r="D86" s="396">
        <v>1</v>
      </c>
      <c r="E86" s="397" t="s">
        <v>51</v>
      </c>
      <c r="F86" s="99">
        <v>116.3</v>
      </c>
      <c r="G86" s="96">
        <v>1</v>
      </c>
      <c r="H86" s="100">
        <v>116.3</v>
      </c>
      <c r="I86" s="96"/>
      <c r="J86" s="100"/>
      <c r="K86" s="96"/>
      <c r="L86" s="100"/>
      <c r="M86" s="96"/>
      <c r="N86" s="100"/>
    </row>
    <row r="87" spans="1:14" ht="16" thickBot="1">
      <c r="A87" s="96">
        <v>21</v>
      </c>
      <c r="B87" s="398" t="s">
        <v>430</v>
      </c>
      <c r="C87" s="395">
        <v>300</v>
      </c>
      <c r="D87" s="396">
        <v>10</v>
      </c>
      <c r="E87" s="397" t="s">
        <v>392</v>
      </c>
      <c r="F87" s="99">
        <v>3000</v>
      </c>
      <c r="G87" s="96">
        <v>5</v>
      </c>
      <c r="H87" s="100">
        <v>1500</v>
      </c>
      <c r="I87" s="96"/>
      <c r="J87" s="100"/>
      <c r="K87" s="96">
        <v>5</v>
      </c>
      <c r="L87" s="100">
        <v>1500</v>
      </c>
      <c r="M87" s="96"/>
      <c r="N87" s="100"/>
    </row>
    <row r="88" spans="1:14" ht="16" thickBot="1">
      <c r="A88" s="96">
        <v>22</v>
      </c>
      <c r="B88" s="398" t="s">
        <v>431</v>
      </c>
      <c r="C88" s="395">
        <v>1.29</v>
      </c>
      <c r="D88" s="396">
        <v>100</v>
      </c>
      <c r="E88" s="397" t="s">
        <v>128</v>
      </c>
      <c r="F88" s="99">
        <v>129.82</v>
      </c>
      <c r="G88" s="96">
        <v>25</v>
      </c>
      <c r="H88" s="100">
        <v>32.25</v>
      </c>
      <c r="I88" s="96">
        <v>25</v>
      </c>
      <c r="J88" s="100">
        <v>32.25</v>
      </c>
      <c r="K88" s="96">
        <v>25</v>
      </c>
      <c r="L88" s="100">
        <v>32.25</v>
      </c>
      <c r="M88" s="96">
        <v>25</v>
      </c>
      <c r="N88" s="100">
        <v>32.25</v>
      </c>
    </row>
    <row r="89" spans="1:14" ht="16" thickBot="1">
      <c r="A89" s="96">
        <v>23</v>
      </c>
      <c r="B89" s="398" t="s">
        <v>432</v>
      </c>
      <c r="C89" s="395">
        <v>0.05</v>
      </c>
      <c r="D89" s="396">
        <v>200</v>
      </c>
      <c r="E89" s="397" t="s">
        <v>128</v>
      </c>
      <c r="F89" s="99">
        <v>100</v>
      </c>
      <c r="G89" s="96">
        <v>50</v>
      </c>
      <c r="H89" s="100">
        <v>25</v>
      </c>
      <c r="I89" s="96">
        <v>50</v>
      </c>
      <c r="J89" s="100">
        <v>25</v>
      </c>
      <c r="K89" s="96">
        <v>50</v>
      </c>
      <c r="L89" s="100">
        <v>25</v>
      </c>
      <c r="M89" s="96">
        <v>50</v>
      </c>
      <c r="N89" s="100">
        <v>25</v>
      </c>
    </row>
    <row r="90" spans="1:14" ht="16" thickBot="1">
      <c r="A90" s="96">
        <v>24</v>
      </c>
      <c r="B90" s="398" t="s">
        <v>433</v>
      </c>
      <c r="C90" s="399">
        <v>1</v>
      </c>
      <c r="D90" s="396">
        <v>100</v>
      </c>
      <c r="E90" s="397" t="s">
        <v>128</v>
      </c>
      <c r="F90" s="99">
        <v>100</v>
      </c>
      <c r="G90" s="96">
        <v>25</v>
      </c>
      <c r="H90" s="100">
        <v>25</v>
      </c>
      <c r="I90" s="96">
        <v>25</v>
      </c>
      <c r="J90" s="100">
        <v>25</v>
      </c>
      <c r="K90" s="96">
        <v>25</v>
      </c>
      <c r="L90" s="100">
        <v>25</v>
      </c>
      <c r="M90" s="96">
        <v>25</v>
      </c>
      <c r="N90" s="100">
        <v>25</v>
      </c>
    </row>
    <row r="91" spans="1:14" ht="16" thickBot="1">
      <c r="A91" s="96">
        <v>25</v>
      </c>
      <c r="B91" s="398" t="s">
        <v>434</v>
      </c>
      <c r="C91" s="399">
        <v>32.5</v>
      </c>
      <c r="D91" s="396">
        <v>20</v>
      </c>
      <c r="E91" s="397" t="s">
        <v>171</v>
      </c>
      <c r="F91" s="99">
        <v>650</v>
      </c>
      <c r="G91" s="96">
        <v>5</v>
      </c>
      <c r="H91" s="100">
        <v>162.5</v>
      </c>
      <c r="I91" s="96">
        <v>5</v>
      </c>
      <c r="J91" s="100">
        <v>162.5</v>
      </c>
      <c r="K91" s="96">
        <v>5</v>
      </c>
      <c r="L91" s="100">
        <v>162.5</v>
      </c>
      <c r="M91" s="96">
        <v>5</v>
      </c>
      <c r="N91" s="100">
        <v>162.5</v>
      </c>
    </row>
    <row r="92" spans="1:14">
      <c r="A92" s="96"/>
      <c r="B92" s="299"/>
      <c r="C92" s="399"/>
      <c r="D92" s="396"/>
      <c r="E92" s="397"/>
      <c r="F92" s="99"/>
      <c r="G92" s="96"/>
      <c r="H92" s="100"/>
      <c r="I92" s="96"/>
      <c r="J92" s="100"/>
      <c r="K92" s="96"/>
      <c r="L92" s="100"/>
      <c r="M92" s="96"/>
      <c r="N92" s="100"/>
    </row>
    <row r="93" spans="1:14">
      <c r="A93" s="96" t="s">
        <v>196</v>
      </c>
      <c r="B93" s="299"/>
      <c r="C93" s="399"/>
      <c r="D93" s="396"/>
      <c r="E93" s="397"/>
      <c r="F93" s="99">
        <f>SUM(F67:F92)</f>
        <v>21681.88</v>
      </c>
      <c r="G93" s="96"/>
      <c r="H93" s="100"/>
      <c r="I93" s="96"/>
      <c r="J93" s="100"/>
      <c r="K93" s="96"/>
      <c r="L93" s="100"/>
      <c r="M93" s="96"/>
      <c r="N93" s="100"/>
    </row>
    <row r="94" spans="1:14">
      <c r="A94" s="269"/>
      <c r="B94" s="277"/>
      <c r="C94" s="402"/>
      <c r="D94" s="403"/>
      <c r="E94" s="404"/>
      <c r="F94" s="301"/>
      <c r="G94" s="301"/>
      <c r="H94" s="277"/>
      <c r="I94" s="277"/>
      <c r="J94" s="277"/>
      <c r="K94" s="277"/>
      <c r="L94" s="277"/>
      <c r="M94" s="277"/>
      <c r="N94" s="278"/>
    </row>
    <row r="95" spans="1:14">
      <c r="A95" s="302"/>
      <c r="B95" s="301" t="s">
        <v>197</v>
      </c>
      <c r="C95" s="303"/>
      <c r="D95" s="304"/>
      <c r="E95" s="305"/>
      <c r="F95" s="301"/>
      <c r="G95" s="301"/>
      <c r="H95" s="301"/>
      <c r="I95" s="301"/>
      <c r="J95" s="301"/>
      <c r="K95" s="301"/>
      <c r="L95" s="301"/>
      <c r="M95" s="301"/>
      <c r="N95" s="306"/>
    </row>
    <row r="96" spans="1:14">
      <c r="A96" s="302"/>
      <c r="B96" s="301"/>
      <c r="C96" s="303"/>
      <c r="D96" s="304"/>
      <c r="E96" s="305"/>
      <c r="F96" s="301"/>
      <c r="G96" s="301"/>
      <c r="H96" s="301" t="s">
        <v>99</v>
      </c>
      <c r="I96" s="301"/>
      <c r="J96" s="1387" t="s">
        <v>539</v>
      </c>
      <c r="K96" s="1387"/>
      <c r="L96" s="1387"/>
      <c r="M96" s="301"/>
      <c r="N96" s="306"/>
    </row>
    <row r="97" spans="1:14">
      <c r="A97" s="302"/>
      <c r="B97" s="301"/>
      <c r="C97" s="303"/>
      <c r="D97" s="304"/>
      <c r="E97" s="305"/>
      <c r="F97" s="301"/>
      <c r="G97" s="301"/>
      <c r="H97" s="301"/>
      <c r="I97" s="301"/>
      <c r="J97" s="1388" t="s">
        <v>408</v>
      </c>
      <c r="K97" s="1388"/>
      <c r="L97" s="1388"/>
      <c r="M97" s="301"/>
      <c r="N97" s="306"/>
    </row>
    <row r="98" spans="1:14">
      <c r="A98" s="283"/>
      <c r="B98" s="285"/>
      <c r="C98" s="280"/>
      <c r="D98" s="281"/>
      <c r="E98" s="282"/>
      <c r="F98" s="285"/>
      <c r="G98" s="285"/>
      <c r="H98" s="285"/>
      <c r="I98" s="285"/>
      <c r="J98" s="285"/>
      <c r="K98" s="285"/>
      <c r="L98" s="285"/>
      <c r="M98" s="285"/>
      <c r="N98" s="284"/>
    </row>
    <row r="116" spans="1:14">
      <c r="A116" s="261" t="s">
        <v>106</v>
      </c>
    </row>
    <row r="117" spans="1:14">
      <c r="A117" s="1397" t="s">
        <v>0</v>
      </c>
      <c r="B117" s="1397"/>
      <c r="C117" s="1397"/>
      <c r="D117" s="1397"/>
      <c r="E117" s="1397"/>
      <c r="F117" s="1397"/>
      <c r="G117" s="1397"/>
      <c r="H117" s="1397"/>
      <c r="I117" s="1397"/>
      <c r="J117" s="1397"/>
      <c r="K117" s="1397"/>
      <c r="L117" s="1397"/>
      <c r="M117" s="1397"/>
      <c r="N117" s="1397"/>
    </row>
    <row r="118" spans="1:14">
      <c r="A118" s="1398" t="s">
        <v>1</v>
      </c>
      <c r="B118" s="1398"/>
      <c r="C118" s="1398"/>
      <c r="D118" s="1398"/>
      <c r="E118" s="1398"/>
      <c r="F118" s="1398"/>
      <c r="G118" s="1398"/>
      <c r="H118" s="1398"/>
      <c r="I118" s="1398"/>
      <c r="J118" s="1398"/>
      <c r="K118" s="1398"/>
      <c r="L118" s="1398"/>
      <c r="M118" s="1398"/>
      <c r="N118" s="1398"/>
    </row>
    <row r="119" spans="1:14">
      <c r="C119" s="264"/>
      <c r="D119" s="265"/>
      <c r="E119" s="266"/>
      <c r="F119" s="267"/>
    </row>
    <row r="120" spans="1:14">
      <c r="A120" s="268" t="s">
        <v>376</v>
      </c>
      <c r="B120" s="268"/>
      <c r="C120" s="264"/>
      <c r="D120" s="265"/>
      <c r="E120" s="266"/>
    </row>
    <row r="121" spans="1:14">
      <c r="A121" s="269" t="s">
        <v>109</v>
      </c>
      <c r="B121" s="270"/>
      <c r="C121" s="271"/>
      <c r="D121" s="272"/>
      <c r="E121" s="273"/>
      <c r="F121" s="274" t="s">
        <v>110</v>
      </c>
      <c r="G121" s="275"/>
      <c r="H121" s="275"/>
      <c r="I121" s="275"/>
      <c r="J121" s="276"/>
      <c r="K121" s="277" t="s">
        <v>831</v>
      </c>
      <c r="L121" s="277"/>
      <c r="M121" s="277"/>
      <c r="N121" s="278"/>
    </row>
    <row r="122" spans="1:14">
      <c r="A122" s="279" t="s">
        <v>829</v>
      </c>
      <c r="B122" s="268"/>
      <c r="C122" s="280"/>
      <c r="D122" s="281"/>
      <c r="E122" s="282"/>
      <c r="F122" s="283" t="s">
        <v>113</v>
      </c>
      <c r="G122" s="283" t="s">
        <v>8</v>
      </c>
      <c r="H122" s="284"/>
      <c r="I122" s="274" t="s">
        <v>114</v>
      </c>
      <c r="J122" s="276"/>
      <c r="K122" s="285" t="s">
        <v>205</v>
      </c>
      <c r="L122" s="285"/>
      <c r="M122" s="285"/>
      <c r="N122" s="284"/>
    </row>
    <row r="123" spans="1:14">
      <c r="A123" s="286"/>
      <c r="B123" s="269"/>
      <c r="C123" s="287"/>
      <c r="D123" s="288"/>
      <c r="E123" s="289"/>
      <c r="F123" s="269"/>
      <c r="G123" s="1391" t="s">
        <v>116</v>
      </c>
      <c r="H123" s="1399"/>
      <c r="I123" s="1399"/>
      <c r="J123" s="1399"/>
      <c r="K123" s="1399"/>
      <c r="L123" s="1399"/>
      <c r="M123" s="1399"/>
      <c r="N123" s="1392"/>
    </row>
    <row r="124" spans="1:14">
      <c r="A124" s="408" t="s">
        <v>10</v>
      </c>
      <c r="B124" s="292" t="s">
        <v>11</v>
      </c>
      <c r="C124" s="291" t="s">
        <v>117</v>
      </c>
      <c r="D124" s="1389" t="s">
        <v>13</v>
      </c>
      <c r="E124" s="1390"/>
      <c r="F124" s="292" t="s">
        <v>14</v>
      </c>
      <c r="G124" s="1391" t="s">
        <v>118</v>
      </c>
      <c r="H124" s="1392"/>
      <c r="I124" s="1391" t="s">
        <v>119</v>
      </c>
      <c r="J124" s="1392"/>
      <c r="K124" s="1391" t="s">
        <v>120</v>
      </c>
      <c r="L124" s="1392"/>
      <c r="M124" s="1391" t="s">
        <v>121</v>
      </c>
      <c r="N124" s="1392"/>
    </row>
    <row r="125" spans="1:14" ht="13.5" thickBot="1">
      <c r="A125" s="293"/>
      <c r="B125" s="283"/>
      <c r="C125" s="294"/>
      <c r="D125" s="295"/>
      <c r="E125" s="296"/>
      <c r="F125" s="283"/>
      <c r="G125" s="297" t="s">
        <v>22</v>
      </c>
      <c r="H125" s="96" t="s">
        <v>21</v>
      </c>
      <c r="I125" s="96" t="s">
        <v>22</v>
      </c>
      <c r="J125" s="96" t="s">
        <v>122</v>
      </c>
      <c r="K125" s="297" t="s">
        <v>22</v>
      </c>
      <c r="L125" s="298" t="s">
        <v>122</v>
      </c>
      <c r="M125" s="297" t="s">
        <v>22</v>
      </c>
      <c r="N125" s="297" t="s">
        <v>21</v>
      </c>
    </row>
    <row r="126" spans="1:14" ht="16" thickBot="1">
      <c r="A126" s="96">
        <v>1</v>
      </c>
      <c r="B126" s="394" t="s">
        <v>435</v>
      </c>
      <c r="C126" s="395">
        <v>35</v>
      </c>
      <c r="D126" s="396">
        <v>50</v>
      </c>
      <c r="E126" s="397" t="s">
        <v>57</v>
      </c>
      <c r="F126" s="99">
        <v>1750</v>
      </c>
      <c r="G126" s="96">
        <v>20</v>
      </c>
      <c r="H126" s="100">
        <v>700</v>
      </c>
      <c r="I126" s="96">
        <v>10</v>
      </c>
      <c r="J126" s="100">
        <v>350</v>
      </c>
      <c r="K126" s="96">
        <v>10</v>
      </c>
      <c r="L126" s="100">
        <v>350</v>
      </c>
      <c r="M126" s="96">
        <v>10</v>
      </c>
      <c r="N126" s="100">
        <v>350</v>
      </c>
    </row>
    <row r="127" spans="1:14" ht="16" thickBot="1">
      <c r="A127" s="96">
        <v>2</v>
      </c>
      <c r="B127" s="398" t="s">
        <v>436</v>
      </c>
      <c r="C127" s="395">
        <v>30</v>
      </c>
      <c r="D127" s="396">
        <v>10</v>
      </c>
      <c r="E127" s="397" t="s">
        <v>57</v>
      </c>
      <c r="F127" s="99">
        <v>300</v>
      </c>
      <c r="G127" s="96">
        <v>5</v>
      </c>
      <c r="H127" s="100">
        <v>150</v>
      </c>
      <c r="I127" s="96"/>
      <c r="J127" s="100"/>
      <c r="K127" s="96">
        <v>5</v>
      </c>
      <c r="L127" s="100">
        <v>150</v>
      </c>
      <c r="M127" s="96"/>
      <c r="N127" s="100"/>
    </row>
    <row r="128" spans="1:14" ht="16" thickBot="1">
      <c r="A128" s="96">
        <v>3</v>
      </c>
      <c r="B128" s="398" t="s">
        <v>437</v>
      </c>
      <c r="C128" s="399">
        <v>12</v>
      </c>
      <c r="D128" s="396">
        <v>10</v>
      </c>
      <c r="E128" s="397" t="s">
        <v>392</v>
      </c>
      <c r="F128" s="99">
        <v>120</v>
      </c>
      <c r="G128" s="96">
        <v>5</v>
      </c>
      <c r="H128" s="100">
        <v>60</v>
      </c>
      <c r="I128" s="96"/>
      <c r="J128" s="100"/>
      <c r="K128" s="96">
        <v>5</v>
      </c>
      <c r="L128" s="100">
        <v>60</v>
      </c>
      <c r="M128" s="96"/>
      <c r="N128" s="100"/>
    </row>
    <row r="129" spans="1:14" ht="16" thickBot="1">
      <c r="A129" s="96">
        <v>4</v>
      </c>
      <c r="B129" s="398" t="s">
        <v>438</v>
      </c>
      <c r="C129" s="399">
        <v>43.68</v>
      </c>
      <c r="D129" s="396">
        <v>10</v>
      </c>
      <c r="E129" s="397" t="s">
        <v>392</v>
      </c>
      <c r="F129" s="99">
        <v>436.8</v>
      </c>
      <c r="G129" s="96">
        <v>5</v>
      </c>
      <c r="H129" s="100">
        <v>218.4</v>
      </c>
      <c r="I129" s="96"/>
      <c r="J129" s="100"/>
      <c r="K129" s="96">
        <v>5</v>
      </c>
      <c r="L129" s="100">
        <v>218.4</v>
      </c>
      <c r="M129" s="96"/>
      <c r="N129" s="100"/>
    </row>
    <row r="130" spans="1:14" ht="16" thickBot="1">
      <c r="A130" s="96">
        <v>5</v>
      </c>
      <c r="B130" s="398" t="s">
        <v>237</v>
      </c>
      <c r="C130" s="395">
        <v>64.430000000000007</v>
      </c>
      <c r="D130" s="396">
        <v>20</v>
      </c>
      <c r="E130" s="397" t="s">
        <v>128</v>
      </c>
      <c r="F130" s="99">
        <v>1288.5999999999999</v>
      </c>
      <c r="G130" s="96">
        <v>5</v>
      </c>
      <c r="H130" s="100">
        <v>322.14999999999998</v>
      </c>
      <c r="I130" s="96">
        <v>5</v>
      </c>
      <c r="J130" s="100">
        <v>322.14999999999998</v>
      </c>
      <c r="K130" s="96">
        <v>5</v>
      </c>
      <c r="L130" s="100">
        <v>322.14999999999998</v>
      </c>
      <c r="M130" s="96">
        <v>5</v>
      </c>
      <c r="N130" s="100">
        <v>322.14999999999998</v>
      </c>
    </row>
    <row r="131" spans="1:14" ht="16" thickBot="1">
      <c r="A131" s="96">
        <v>6</v>
      </c>
      <c r="B131" s="398" t="s">
        <v>439</v>
      </c>
      <c r="C131" s="395">
        <v>395</v>
      </c>
      <c r="D131" s="396">
        <v>2</v>
      </c>
      <c r="E131" s="397" t="s">
        <v>128</v>
      </c>
      <c r="F131" s="99">
        <v>790</v>
      </c>
      <c r="G131" s="96">
        <v>1</v>
      </c>
      <c r="H131" s="100">
        <v>395</v>
      </c>
      <c r="I131" s="96"/>
      <c r="J131" s="100"/>
      <c r="K131" s="96">
        <v>1</v>
      </c>
      <c r="L131" s="100">
        <v>395</v>
      </c>
      <c r="M131" s="96"/>
      <c r="N131" s="100"/>
    </row>
    <row r="132" spans="1:14" ht="16" thickBot="1">
      <c r="A132" s="96">
        <v>7</v>
      </c>
      <c r="B132" s="398" t="s">
        <v>440</v>
      </c>
      <c r="C132" s="395">
        <v>5</v>
      </c>
      <c r="D132" s="396">
        <v>100</v>
      </c>
      <c r="E132" s="397" t="s">
        <v>128</v>
      </c>
      <c r="F132" s="99">
        <v>500</v>
      </c>
      <c r="G132" s="96">
        <v>25</v>
      </c>
      <c r="H132" s="100">
        <v>125</v>
      </c>
      <c r="I132" s="96">
        <v>25</v>
      </c>
      <c r="J132" s="100">
        <v>125</v>
      </c>
      <c r="K132" s="96">
        <v>25</v>
      </c>
      <c r="L132" s="100">
        <v>125</v>
      </c>
      <c r="M132" s="96">
        <v>25</v>
      </c>
      <c r="N132" s="100">
        <v>125</v>
      </c>
    </row>
    <row r="133" spans="1:14" ht="16" thickBot="1">
      <c r="A133" s="96">
        <v>8</v>
      </c>
      <c r="B133" s="398" t="s">
        <v>441</v>
      </c>
      <c r="C133" s="395">
        <v>592.62</v>
      </c>
      <c r="D133" s="396">
        <v>5</v>
      </c>
      <c r="E133" s="397" t="s">
        <v>128</v>
      </c>
      <c r="F133" s="99">
        <v>2963.1</v>
      </c>
      <c r="G133" s="96">
        <v>3</v>
      </c>
      <c r="H133" s="100">
        <v>1777.86</v>
      </c>
      <c r="I133" s="96"/>
      <c r="J133" s="100"/>
      <c r="K133" s="96">
        <v>2</v>
      </c>
      <c r="L133" s="100">
        <v>1185.24</v>
      </c>
      <c r="M133" s="96"/>
      <c r="N133" s="100"/>
    </row>
    <row r="134" spans="1:14" ht="16" thickBot="1">
      <c r="A134" s="96">
        <v>9</v>
      </c>
      <c r="B134" s="398" t="s">
        <v>442</v>
      </c>
      <c r="C134" s="395">
        <v>15</v>
      </c>
      <c r="D134" s="396">
        <v>50</v>
      </c>
      <c r="E134" s="397" t="s">
        <v>128</v>
      </c>
      <c r="F134" s="99">
        <v>750</v>
      </c>
      <c r="G134" s="96">
        <v>20</v>
      </c>
      <c r="H134" s="100">
        <v>300</v>
      </c>
      <c r="I134" s="96">
        <v>10</v>
      </c>
      <c r="J134" s="100">
        <v>150</v>
      </c>
      <c r="K134" s="96">
        <v>10</v>
      </c>
      <c r="L134" s="100">
        <v>150</v>
      </c>
      <c r="M134" s="96">
        <v>10</v>
      </c>
      <c r="N134" s="100">
        <v>150</v>
      </c>
    </row>
    <row r="135" spans="1:14" ht="16" thickBot="1">
      <c r="A135" s="96">
        <v>10</v>
      </c>
      <c r="B135" s="398" t="s">
        <v>333</v>
      </c>
      <c r="C135" s="395">
        <v>40.130000000000003</v>
      </c>
      <c r="D135" s="396">
        <v>30</v>
      </c>
      <c r="E135" s="397" t="s">
        <v>398</v>
      </c>
      <c r="F135" s="99">
        <v>1203.9000000000001</v>
      </c>
      <c r="G135" s="96">
        <v>10</v>
      </c>
      <c r="H135" s="100">
        <v>401.3</v>
      </c>
      <c r="I135" s="96">
        <v>10</v>
      </c>
      <c r="J135" s="100">
        <v>401.3</v>
      </c>
      <c r="K135" s="96">
        <v>10</v>
      </c>
      <c r="L135" s="100">
        <v>401.3</v>
      </c>
      <c r="M135" s="96"/>
      <c r="N135" s="100"/>
    </row>
    <row r="136" spans="1:14" ht="16" thickBot="1">
      <c r="A136" s="96">
        <v>11</v>
      </c>
      <c r="B136" s="398" t="s">
        <v>443</v>
      </c>
      <c r="C136" s="400">
        <v>15</v>
      </c>
      <c r="D136" s="396">
        <v>5</v>
      </c>
      <c r="E136" s="397" t="s">
        <v>128</v>
      </c>
      <c r="F136" s="99">
        <v>75</v>
      </c>
      <c r="G136" s="96">
        <v>3</v>
      </c>
      <c r="H136" s="100">
        <v>45</v>
      </c>
      <c r="I136" s="96"/>
      <c r="J136" s="100"/>
      <c r="K136" s="96">
        <v>2</v>
      </c>
      <c r="L136" s="100">
        <v>30</v>
      </c>
      <c r="M136" s="96"/>
      <c r="N136" s="100"/>
    </row>
    <row r="137" spans="1:14" ht="16" thickBot="1">
      <c r="A137" s="96">
        <v>12</v>
      </c>
      <c r="B137" s="398" t="s">
        <v>227</v>
      </c>
      <c r="C137" s="395">
        <v>13.65</v>
      </c>
      <c r="D137" s="396">
        <v>50</v>
      </c>
      <c r="E137" s="409" t="s">
        <v>128</v>
      </c>
      <c r="F137" s="99">
        <v>682.5</v>
      </c>
      <c r="G137" s="96">
        <v>20</v>
      </c>
      <c r="H137" s="100">
        <v>273</v>
      </c>
      <c r="I137" s="96">
        <v>10</v>
      </c>
      <c r="J137" s="100">
        <v>136.5</v>
      </c>
      <c r="K137" s="96">
        <v>10</v>
      </c>
      <c r="L137" s="100">
        <v>136.5</v>
      </c>
      <c r="M137" s="96">
        <v>10</v>
      </c>
      <c r="N137" s="100">
        <v>136.5</v>
      </c>
    </row>
    <row r="138" spans="1:14" ht="16" thickBot="1">
      <c r="A138" s="96">
        <v>13</v>
      </c>
      <c r="B138" s="398" t="s">
        <v>444</v>
      </c>
      <c r="C138" s="395">
        <v>108.09</v>
      </c>
      <c r="D138" s="396">
        <v>5</v>
      </c>
      <c r="E138" s="397" t="s">
        <v>392</v>
      </c>
      <c r="F138" s="99">
        <v>540.45000000000005</v>
      </c>
      <c r="G138" s="96">
        <v>3</v>
      </c>
      <c r="H138" s="100">
        <v>324.27</v>
      </c>
      <c r="I138" s="96"/>
      <c r="J138" s="100"/>
      <c r="K138" s="96">
        <v>2</v>
      </c>
      <c r="L138" s="100">
        <v>216.18</v>
      </c>
      <c r="M138" s="96"/>
      <c r="N138" s="100"/>
    </row>
    <row r="139" spans="1:14" ht="16" thickBot="1">
      <c r="A139" s="96">
        <v>14</v>
      </c>
      <c r="B139" s="398" t="s">
        <v>445</v>
      </c>
      <c r="C139" s="395">
        <v>150</v>
      </c>
      <c r="D139" s="396">
        <v>10</v>
      </c>
      <c r="E139" s="397" t="s">
        <v>398</v>
      </c>
      <c r="F139" s="99">
        <v>1500</v>
      </c>
      <c r="G139" s="96">
        <v>3</v>
      </c>
      <c r="H139" s="100">
        <v>450</v>
      </c>
      <c r="I139" s="96">
        <v>2</v>
      </c>
      <c r="J139" s="100">
        <v>300</v>
      </c>
      <c r="K139" s="96">
        <v>3</v>
      </c>
      <c r="L139" s="100">
        <v>450</v>
      </c>
      <c r="M139" s="96">
        <v>2</v>
      </c>
      <c r="N139" s="100">
        <v>300</v>
      </c>
    </row>
    <row r="140" spans="1:14" ht="16" thickBot="1">
      <c r="A140" s="96">
        <v>15</v>
      </c>
      <c r="B140" s="398" t="s">
        <v>446</v>
      </c>
      <c r="C140" s="395">
        <v>100</v>
      </c>
      <c r="D140" s="396">
        <v>5</v>
      </c>
      <c r="E140" s="397" t="s">
        <v>128</v>
      </c>
      <c r="F140" s="99">
        <v>500</v>
      </c>
      <c r="G140" s="96">
        <v>3</v>
      </c>
      <c r="H140" s="100">
        <v>300</v>
      </c>
      <c r="I140" s="96"/>
      <c r="J140" s="100"/>
      <c r="K140" s="96">
        <v>2</v>
      </c>
      <c r="L140" s="100">
        <v>200</v>
      </c>
      <c r="M140" s="96"/>
      <c r="N140" s="100"/>
    </row>
    <row r="141" spans="1:14" ht="16" thickBot="1">
      <c r="A141" s="96">
        <v>16</v>
      </c>
      <c r="B141" s="398" t="s">
        <v>271</v>
      </c>
      <c r="C141" s="395">
        <v>300</v>
      </c>
      <c r="D141" s="396">
        <v>3</v>
      </c>
      <c r="E141" s="397" t="s">
        <v>128</v>
      </c>
      <c r="F141" s="99">
        <v>900</v>
      </c>
      <c r="G141" s="96">
        <v>1</v>
      </c>
      <c r="H141" s="100">
        <v>300</v>
      </c>
      <c r="I141" s="96">
        <v>1</v>
      </c>
      <c r="J141" s="100">
        <v>300</v>
      </c>
      <c r="K141" s="96">
        <v>1</v>
      </c>
      <c r="L141" s="100">
        <v>300</v>
      </c>
      <c r="M141" s="96"/>
      <c r="N141" s="100"/>
    </row>
    <row r="142" spans="1:14" ht="16" thickBot="1">
      <c r="A142" s="96">
        <v>17</v>
      </c>
      <c r="B142" s="398" t="s">
        <v>447</v>
      </c>
      <c r="C142" s="395">
        <v>10</v>
      </c>
      <c r="D142" s="396">
        <v>12</v>
      </c>
      <c r="E142" s="397" t="s">
        <v>128</v>
      </c>
      <c r="F142" s="99">
        <v>120</v>
      </c>
      <c r="G142" s="96">
        <v>3</v>
      </c>
      <c r="H142" s="100">
        <v>30</v>
      </c>
      <c r="I142" s="96">
        <v>3</v>
      </c>
      <c r="J142" s="100">
        <v>30</v>
      </c>
      <c r="K142" s="96">
        <v>3</v>
      </c>
      <c r="L142" s="100">
        <v>30</v>
      </c>
      <c r="M142" s="96">
        <v>3</v>
      </c>
      <c r="N142" s="100">
        <v>30</v>
      </c>
    </row>
    <row r="143" spans="1:14" ht="16" thickBot="1">
      <c r="A143" s="96">
        <v>18</v>
      </c>
      <c r="B143" s="398" t="s">
        <v>448</v>
      </c>
      <c r="C143" s="395">
        <v>1000</v>
      </c>
      <c r="D143" s="396">
        <v>1</v>
      </c>
      <c r="E143" s="397" t="s">
        <v>36</v>
      </c>
      <c r="F143" s="99">
        <v>1000</v>
      </c>
      <c r="G143" s="96">
        <v>1</v>
      </c>
      <c r="H143" s="100">
        <v>1000</v>
      </c>
      <c r="I143" s="96"/>
      <c r="J143" s="100"/>
      <c r="K143" s="96"/>
      <c r="L143" s="100"/>
      <c r="M143" s="96"/>
      <c r="N143" s="100"/>
    </row>
    <row r="144" spans="1:14" ht="16" thickBot="1">
      <c r="A144" s="96">
        <v>19</v>
      </c>
      <c r="B144" s="398" t="s">
        <v>449</v>
      </c>
      <c r="C144" s="395">
        <v>250</v>
      </c>
      <c r="D144" s="396">
        <v>100</v>
      </c>
      <c r="E144" s="397" t="s">
        <v>128</v>
      </c>
      <c r="F144" s="99">
        <v>25000</v>
      </c>
      <c r="G144" s="96">
        <v>25</v>
      </c>
      <c r="H144" s="100">
        <v>6250</v>
      </c>
      <c r="I144" s="96">
        <v>25</v>
      </c>
      <c r="J144" s="100">
        <v>6250</v>
      </c>
      <c r="K144" s="96">
        <v>25</v>
      </c>
      <c r="L144" s="100">
        <v>6250</v>
      </c>
      <c r="M144" s="96">
        <v>25</v>
      </c>
      <c r="N144" s="100">
        <v>6250</v>
      </c>
    </row>
    <row r="145" spans="1:14" ht="16" thickBot="1">
      <c r="A145" s="96">
        <v>20</v>
      </c>
      <c r="B145" s="398" t="s">
        <v>450</v>
      </c>
      <c r="C145" s="395">
        <v>8000</v>
      </c>
      <c r="D145" s="396">
        <v>2</v>
      </c>
      <c r="E145" s="397" t="s">
        <v>128</v>
      </c>
      <c r="F145" s="99">
        <v>16000</v>
      </c>
      <c r="G145" s="96">
        <v>1</v>
      </c>
      <c r="H145" s="100">
        <v>8000</v>
      </c>
      <c r="I145" s="96"/>
      <c r="J145" s="100"/>
      <c r="K145" s="96">
        <v>1</v>
      </c>
      <c r="L145" s="100">
        <v>8000</v>
      </c>
      <c r="M145" s="96"/>
      <c r="N145" s="100"/>
    </row>
    <row r="146" spans="1:14" ht="16" thickBot="1">
      <c r="A146" s="96">
        <v>21</v>
      </c>
      <c r="B146" s="398" t="s">
        <v>451</v>
      </c>
      <c r="C146" s="395">
        <v>25000</v>
      </c>
      <c r="D146" s="396">
        <v>1</v>
      </c>
      <c r="E146" s="397" t="s">
        <v>36</v>
      </c>
      <c r="F146" s="99">
        <v>25000</v>
      </c>
      <c r="G146" s="96">
        <v>1</v>
      </c>
      <c r="H146" s="100">
        <v>25000</v>
      </c>
      <c r="I146" s="96"/>
      <c r="J146" s="100"/>
      <c r="K146" s="96"/>
      <c r="L146" s="100"/>
      <c r="M146" s="96"/>
      <c r="N146" s="100"/>
    </row>
    <row r="147" spans="1:14" ht="16" thickBot="1">
      <c r="A147" s="96">
        <v>22</v>
      </c>
      <c r="B147" s="398" t="s">
        <v>452</v>
      </c>
      <c r="C147" s="395">
        <v>30000</v>
      </c>
      <c r="D147" s="396">
        <v>1</v>
      </c>
      <c r="E147" s="397" t="s">
        <v>36</v>
      </c>
      <c r="F147" s="99">
        <v>30000</v>
      </c>
      <c r="G147" s="96">
        <v>1</v>
      </c>
      <c r="H147" s="100">
        <v>30000</v>
      </c>
      <c r="I147" s="96"/>
      <c r="J147" s="100"/>
      <c r="K147" s="96"/>
      <c r="L147" s="100"/>
      <c r="M147" s="96"/>
      <c r="N147" s="100"/>
    </row>
    <row r="148" spans="1:14" ht="16" thickBot="1">
      <c r="A148" s="96">
        <v>23</v>
      </c>
      <c r="B148" s="398" t="s">
        <v>453</v>
      </c>
      <c r="C148" s="395">
        <v>1850</v>
      </c>
      <c r="D148" s="396">
        <v>3</v>
      </c>
      <c r="E148" s="397" t="s">
        <v>36</v>
      </c>
      <c r="F148" s="99">
        <v>5550</v>
      </c>
      <c r="G148" s="96">
        <v>1</v>
      </c>
      <c r="H148" s="100">
        <v>1850</v>
      </c>
      <c r="I148" s="96">
        <v>1</v>
      </c>
      <c r="J148" s="100">
        <v>1850</v>
      </c>
      <c r="K148" s="96">
        <v>1</v>
      </c>
      <c r="L148" s="100">
        <v>1850</v>
      </c>
      <c r="M148" s="96"/>
      <c r="N148" s="100"/>
    </row>
    <row r="149" spans="1:14" ht="16" thickBot="1">
      <c r="A149" s="96">
        <v>24</v>
      </c>
      <c r="B149" s="398" t="s">
        <v>454</v>
      </c>
      <c r="C149" s="399">
        <v>1000</v>
      </c>
      <c r="D149" s="396">
        <v>3</v>
      </c>
      <c r="E149" s="397" t="s">
        <v>36</v>
      </c>
      <c r="F149" s="99">
        <v>3000</v>
      </c>
      <c r="G149" s="96">
        <v>1</v>
      </c>
      <c r="H149" s="100">
        <v>1000</v>
      </c>
      <c r="I149" s="96">
        <v>1</v>
      </c>
      <c r="J149" s="100">
        <v>1000</v>
      </c>
      <c r="K149" s="96">
        <v>1</v>
      </c>
      <c r="L149" s="100">
        <v>1000</v>
      </c>
      <c r="M149" s="96"/>
      <c r="N149" s="100"/>
    </row>
    <row r="150" spans="1:14" ht="16" thickBot="1">
      <c r="A150" s="96">
        <v>25</v>
      </c>
      <c r="B150" s="398" t="s">
        <v>455</v>
      </c>
      <c r="C150" s="399">
        <v>11000</v>
      </c>
      <c r="D150" s="396">
        <v>1</v>
      </c>
      <c r="E150" s="397" t="s">
        <v>36</v>
      </c>
      <c r="F150" s="99">
        <v>11000</v>
      </c>
      <c r="G150" s="96">
        <v>1</v>
      </c>
      <c r="H150" s="100">
        <v>11000</v>
      </c>
      <c r="I150" s="96"/>
      <c r="J150" s="100"/>
      <c r="K150" s="96"/>
      <c r="L150" s="100"/>
      <c r="M150" s="96"/>
      <c r="N150" s="100"/>
    </row>
    <row r="151" spans="1:14">
      <c r="A151" s="96"/>
      <c r="B151" s="299"/>
      <c r="C151" s="399"/>
      <c r="D151" s="396"/>
      <c r="E151" s="397"/>
      <c r="F151" s="99"/>
      <c r="G151" s="96"/>
      <c r="H151" s="100"/>
      <c r="I151" s="96"/>
      <c r="J151" s="100"/>
      <c r="K151" s="96"/>
      <c r="L151" s="100"/>
      <c r="M151" s="96"/>
      <c r="N151" s="100"/>
    </row>
    <row r="152" spans="1:14">
      <c r="A152" s="96" t="s">
        <v>196</v>
      </c>
      <c r="B152" s="299"/>
      <c r="C152" s="399"/>
      <c r="D152" s="396"/>
      <c r="E152" s="397"/>
      <c r="F152" s="99">
        <f>SUM(F126:F151)</f>
        <v>130970.35</v>
      </c>
      <c r="G152" s="96"/>
      <c r="H152" s="100"/>
      <c r="I152" s="96"/>
      <c r="J152" s="100"/>
      <c r="K152" s="96"/>
      <c r="L152" s="100"/>
      <c r="M152" s="96"/>
      <c r="N152" s="100"/>
    </row>
    <row r="153" spans="1:14">
      <c r="A153" s="269"/>
      <c r="B153" s="277"/>
      <c r="C153" s="402"/>
      <c r="D153" s="403"/>
      <c r="E153" s="404"/>
      <c r="F153" s="301"/>
      <c r="G153" s="301"/>
      <c r="H153" s="277"/>
      <c r="I153" s="277"/>
      <c r="J153" s="277"/>
      <c r="K153" s="277"/>
      <c r="L153" s="277"/>
      <c r="M153" s="277"/>
      <c r="N153" s="278"/>
    </row>
    <row r="154" spans="1:14">
      <c r="A154" s="302"/>
      <c r="B154" s="301" t="s">
        <v>197</v>
      </c>
      <c r="C154" s="303"/>
      <c r="D154" s="304"/>
      <c r="E154" s="305"/>
      <c r="F154" s="301"/>
      <c r="G154" s="301"/>
      <c r="H154" s="301"/>
      <c r="I154" s="301"/>
      <c r="J154" s="301"/>
      <c r="K154" s="301"/>
      <c r="L154" s="301"/>
      <c r="M154" s="301"/>
      <c r="N154" s="306"/>
    </row>
    <row r="155" spans="1:14">
      <c r="A155" s="302"/>
      <c r="B155" s="301"/>
      <c r="C155" s="303"/>
      <c r="D155" s="304"/>
      <c r="E155" s="305"/>
      <c r="F155" s="301"/>
      <c r="G155" s="301"/>
      <c r="H155" s="301" t="s">
        <v>99</v>
      </c>
      <c r="I155" s="301"/>
      <c r="J155" s="1387" t="s">
        <v>539</v>
      </c>
      <c r="K155" s="1387"/>
      <c r="L155" s="1387"/>
      <c r="M155" s="301"/>
      <c r="N155" s="306"/>
    </row>
    <row r="156" spans="1:14">
      <c r="A156" s="302"/>
      <c r="B156" s="301"/>
      <c r="C156" s="303"/>
      <c r="D156" s="304"/>
      <c r="E156" s="305"/>
      <c r="F156" s="301"/>
      <c r="G156" s="301"/>
      <c r="H156" s="301"/>
      <c r="I156" s="301"/>
      <c r="J156" s="1388" t="s">
        <v>408</v>
      </c>
      <c r="K156" s="1388"/>
      <c r="L156" s="1388"/>
      <c r="M156" s="301"/>
      <c r="N156" s="306"/>
    </row>
    <row r="157" spans="1:14">
      <c r="A157" s="283"/>
      <c r="B157" s="285"/>
      <c r="C157" s="280"/>
      <c r="D157" s="281"/>
      <c r="E157" s="282"/>
      <c r="F157" s="285"/>
      <c r="G157" s="285"/>
      <c r="H157" s="285"/>
      <c r="I157" s="285"/>
      <c r="J157" s="285"/>
      <c r="K157" s="285"/>
      <c r="L157" s="285"/>
      <c r="M157" s="285"/>
      <c r="N157" s="284"/>
    </row>
    <row r="175" spans="1:14">
      <c r="A175" s="261" t="s">
        <v>106</v>
      </c>
    </row>
    <row r="176" spans="1:14">
      <c r="A176" s="1397" t="s">
        <v>0</v>
      </c>
      <c r="B176" s="1397"/>
      <c r="C176" s="1397"/>
      <c r="D176" s="1397"/>
      <c r="E176" s="1397"/>
      <c r="F176" s="1397"/>
      <c r="G176" s="1397"/>
      <c r="H176" s="1397"/>
      <c r="I176" s="1397"/>
      <c r="J176" s="1397"/>
      <c r="K176" s="1397"/>
      <c r="L176" s="1397"/>
      <c r="M176" s="1397"/>
      <c r="N176" s="1397"/>
    </row>
    <row r="177" spans="1:14">
      <c r="A177" s="1398" t="s">
        <v>1</v>
      </c>
      <c r="B177" s="1398"/>
      <c r="C177" s="1398"/>
      <c r="D177" s="1398"/>
      <c r="E177" s="1398"/>
      <c r="F177" s="1398"/>
      <c r="G177" s="1398"/>
      <c r="H177" s="1398"/>
      <c r="I177" s="1398"/>
      <c r="J177" s="1398"/>
      <c r="K177" s="1398"/>
      <c r="L177" s="1398"/>
      <c r="M177" s="1398"/>
      <c r="N177" s="1398"/>
    </row>
    <row r="178" spans="1:14">
      <c r="C178" s="264"/>
      <c r="D178" s="265"/>
      <c r="E178" s="266"/>
      <c r="F178" s="267"/>
    </row>
    <row r="179" spans="1:14">
      <c r="A179" s="268" t="s">
        <v>376</v>
      </c>
      <c r="B179" s="268"/>
      <c r="C179" s="264"/>
      <c r="D179" s="265"/>
      <c r="E179" s="266"/>
    </row>
    <row r="180" spans="1:14">
      <c r="A180" s="269" t="s">
        <v>109</v>
      </c>
      <c r="B180" s="270"/>
      <c r="C180" s="271"/>
      <c r="D180" s="272"/>
      <c r="E180" s="273"/>
      <c r="F180" s="274" t="s">
        <v>110</v>
      </c>
      <c r="G180" s="275"/>
      <c r="H180" s="275"/>
      <c r="I180" s="275"/>
      <c r="J180" s="276"/>
      <c r="K180" s="277" t="s">
        <v>832</v>
      </c>
      <c r="L180" s="277"/>
      <c r="M180" s="277"/>
      <c r="N180" s="278"/>
    </row>
    <row r="181" spans="1:14">
      <c r="A181" s="279" t="s">
        <v>829</v>
      </c>
      <c r="B181" s="268"/>
      <c r="C181" s="280"/>
      <c r="D181" s="281"/>
      <c r="E181" s="282"/>
      <c r="F181" s="283" t="s">
        <v>113</v>
      </c>
      <c r="G181" s="283" t="s">
        <v>8</v>
      </c>
      <c r="H181" s="284"/>
      <c r="I181" s="274" t="s">
        <v>114</v>
      </c>
      <c r="J181" s="276"/>
      <c r="K181" s="285" t="s">
        <v>205</v>
      </c>
      <c r="L181" s="285"/>
      <c r="M181" s="285"/>
      <c r="N181" s="284"/>
    </row>
    <row r="182" spans="1:14">
      <c r="A182" s="286"/>
      <c r="B182" s="269"/>
      <c r="C182" s="287"/>
      <c r="D182" s="288"/>
      <c r="E182" s="289"/>
      <c r="F182" s="269"/>
      <c r="G182" s="1391" t="s">
        <v>116</v>
      </c>
      <c r="H182" s="1399"/>
      <c r="I182" s="1399"/>
      <c r="J182" s="1399"/>
      <c r="K182" s="1399"/>
      <c r="L182" s="1399"/>
      <c r="M182" s="1399"/>
      <c r="N182" s="1392"/>
    </row>
    <row r="183" spans="1:14">
      <c r="A183" s="408" t="s">
        <v>10</v>
      </c>
      <c r="B183" s="292" t="s">
        <v>11</v>
      </c>
      <c r="C183" s="291" t="s">
        <v>117</v>
      </c>
      <c r="D183" s="1389" t="s">
        <v>13</v>
      </c>
      <c r="E183" s="1390"/>
      <c r="F183" s="292" t="s">
        <v>14</v>
      </c>
      <c r="G183" s="1391" t="s">
        <v>118</v>
      </c>
      <c r="H183" s="1392"/>
      <c r="I183" s="1391" t="s">
        <v>119</v>
      </c>
      <c r="J183" s="1392"/>
      <c r="K183" s="1391" t="s">
        <v>120</v>
      </c>
      <c r="L183" s="1392"/>
      <c r="M183" s="1391" t="s">
        <v>121</v>
      </c>
      <c r="N183" s="1392"/>
    </row>
    <row r="184" spans="1:14" ht="13.5" thickBot="1">
      <c r="A184" s="293"/>
      <c r="B184" s="283"/>
      <c r="C184" s="294"/>
      <c r="D184" s="295"/>
      <c r="E184" s="296"/>
      <c r="F184" s="283"/>
      <c r="G184" s="297" t="s">
        <v>22</v>
      </c>
      <c r="H184" s="96" t="s">
        <v>21</v>
      </c>
      <c r="I184" s="96" t="s">
        <v>22</v>
      </c>
      <c r="J184" s="96" t="s">
        <v>122</v>
      </c>
      <c r="K184" s="297" t="s">
        <v>22</v>
      </c>
      <c r="L184" s="298" t="s">
        <v>122</v>
      </c>
      <c r="M184" s="297" t="s">
        <v>22</v>
      </c>
      <c r="N184" s="297" t="s">
        <v>21</v>
      </c>
    </row>
    <row r="185" spans="1:14" ht="16" thickBot="1">
      <c r="A185" s="96">
        <v>1</v>
      </c>
      <c r="B185" s="394" t="s">
        <v>456</v>
      </c>
      <c r="C185" s="395">
        <v>8000</v>
      </c>
      <c r="D185" s="396">
        <v>1</v>
      </c>
      <c r="E185" s="397" t="s">
        <v>36</v>
      </c>
      <c r="F185" s="99">
        <v>8000</v>
      </c>
      <c r="G185" s="96">
        <v>1</v>
      </c>
      <c r="H185" s="100">
        <v>8000</v>
      </c>
      <c r="I185" s="96"/>
      <c r="J185" s="100"/>
      <c r="K185" s="96"/>
      <c r="L185" s="100"/>
      <c r="M185" s="96"/>
      <c r="N185" s="100"/>
    </row>
    <row r="186" spans="1:14" ht="16" thickBot="1">
      <c r="A186" s="96">
        <v>2</v>
      </c>
      <c r="B186" s="398" t="s">
        <v>457</v>
      </c>
      <c r="C186" s="395">
        <v>200</v>
      </c>
      <c r="D186" s="396">
        <v>5</v>
      </c>
      <c r="E186" s="397" t="s">
        <v>128</v>
      </c>
      <c r="F186" s="99">
        <v>1000</v>
      </c>
      <c r="G186" s="96">
        <v>3</v>
      </c>
      <c r="H186" s="100">
        <v>600</v>
      </c>
      <c r="I186" s="96">
        <v>2</v>
      </c>
      <c r="J186" s="100">
        <v>400</v>
      </c>
      <c r="K186" s="96"/>
      <c r="L186" s="100"/>
      <c r="M186" s="96"/>
      <c r="N186" s="100"/>
    </row>
    <row r="187" spans="1:14" ht="16" thickBot="1">
      <c r="A187" s="96">
        <v>3</v>
      </c>
      <c r="B187" s="398" t="s">
        <v>458</v>
      </c>
      <c r="C187" s="399">
        <v>350</v>
      </c>
      <c r="D187" s="396">
        <v>3</v>
      </c>
      <c r="E187" s="397" t="s">
        <v>128</v>
      </c>
      <c r="F187" s="99">
        <v>1050</v>
      </c>
      <c r="G187" s="96">
        <v>3</v>
      </c>
      <c r="H187" s="100">
        <v>1050</v>
      </c>
      <c r="I187" s="96"/>
      <c r="J187" s="100"/>
      <c r="K187" s="96"/>
      <c r="L187" s="100"/>
      <c r="M187" s="96"/>
      <c r="N187" s="100"/>
    </row>
    <row r="188" spans="1:14" ht="16" thickBot="1">
      <c r="A188" s="96">
        <v>4</v>
      </c>
      <c r="B188" s="398" t="s">
        <v>459</v>
      </c>
      <c r="C188" s="399">
        <v>2000</v>
      </c>
      <c r="D188" s="396">
        <v>30</v>
      </c>
      <c r="E188" s="397" t="s">
        <v>36</v>
      </c>
      <c r="F188" s="99">
        <v>60000</v>
      </c>
      <c r="G188" s="96">
        <v>10</v>
      </c>
      <c r="H188" s="100">
        <v>20000</v>
      </c>
      <c r="I188" s="96">
        <v>10</v>
      </c>
      <c r="J188" s="100">
        <v>20000</v>
      </c>
      <c r="K188" s="96">
        <v>5</v>
      </c>
      <c r="L188" s="100">
        <v>10000</v>
      </c>
      <c r="M188" s="96">
        <v>5</v>
      </c>
      <c r="N188" s="100">
        <v>10000</v>
      </c>
    </row>
    <row r="189" spans="1:14" ht="16" thickBot="1">
      <c r="A189" s="96">
        <v>5</v>
      </c>
      <c r="B189" s="398" t="s">
        <v>460</v>
      </c>
      <c r="C189" s="395">
        <v>500</v>
      </c>
      <c r="D189" s="396">
        <v>3</v>
      </c>
      <c r="E189" s="397" t="s">
        <v>36</v>
      </c>
      <c r="F189" s="99">
        <v>1500</v>
      </c>
      <c r="G189" s="96">
        <v>1</v>
      </c>
      <c r="H189" s="100">
        <v>500</v>
      </c>
      <c r="I189" s="96">
        <v>1</v>
      </c>
      <c r="J189" s="100">
        <v>500</v>
      </c>
      <c r="K189" s="96">
        <v>1</v>
      </c>
      <c r="L189" s="100">
        <v>500</v>
      </c>
      <c r="M189" s="96">
        <v>1</v>
      </c>
      <c r="N189" s="100">
        <v>500</v>
      </c>
    </row>
    <row r="190" spans="1:14" ht="16" thickBot="1">
      <c r="A190" s="96">
        <v>6</v>
      </c>
      <c r="B190" s="398" t="s">
        <v>461</v>
      </c>
      <c r="C190" s="395">
        <v>15000</v>
      </c>
      <c r="D190" s="396">
        <v>1</v>
      </c>
      <c r="E190" s="397" t="s">
        <v>36</v>
      </c>
      <c r="F190" s="99">
        <v>15000</v>
      </c>
      <c r="G190" s="96">
        <v>1</v>
      </c>
      <c r="H190" s="100">
        <v>15000</v>
      </c>
      <c r="I190" s="96"/>
      <c r="J190" s="100"/>
      <c r="K190" s="96"/>
      <c r="L190" s="100"/>
      <c r="M190" s="96"/>
      <c r="N190" s="100"/>
    </row>
    <row r="191" spans="1:14" ht="16" thickBot="1">
      <c r="A191" s="96">
        <v>7</v>
      </c>
      <c r="B191" s="398" t="s">
        <v>462</v>
      </c>
      <c r="C191" s="395">
        <v>200</v>
      </c>
      <c r="D191" s="396">
        <v>100</v>
      </c>
      <c r="E191" s="397" t="s">
        <v>128</v>
      </c>
      <c r="F191" s="99">
        <v>20000</v>
      </c>
      <c r="G191" s="96">
        <v>25</v>
      </c>
      <c r="H191" s="100">
        <v>5000</v>
      </c>
      <c r="I191" s="96">
        <v>25</v>
      </c>
      <c r="J191" s="100">
        <v>5000</v>
      </c>
      <c r="K191" s="96">
        <v>25</v>
      </c>
      <c r="L191" s="100">
        <v>5000</v>
      </c>
      <c r="M191" s="96">
        <v>25</v>
      </c>
      <c r="N191" s="100">
        <v>5000</v>
      </c>
    </row>
    <row r="192" spans="1:14" ht="16" thickBot="1">
      <c r="A192" s="96">
        <v>8</v>
      </c>
      <c r="B192" s="398" t="s">
        <v>463</v>
      </c>
      <c r="C192" s="395">
        <v>2000</v>
      </c>
      <c r="D192" s="396">
        <v>2</v>
      </c>
      <c r="E192" s="397" t="s">
        <v>36</v>
      </c>
      <c r="F192" s="99">
        <v>4000</v>
      </c>
      <c r="G192" s="96">
        <v>1</v>
      </c>
      <c r="H192" s="100">
        <v>2000</v>
      </c>
      <c r="I192" s="96"/>
      <c r="J192" s="100"/>
      <c r="K192" s="96">
        <v>1</v>
      </c>
      <c r="L192" s="100">
        <v>2000</v>
      </c>
      <c r="M192" s="96"/>
      <c r="N192" s="100"/>
    </row>
    <row r="193" spans="1:14" ht="16" thickBot="1">
      <c r="A193" s="96">
        <v>9</v>
      </c>
      <c r="B193" s="398" t="s">
        <v>464</v>
      </c>
      <c r="C193" s="395">
        <v>3000</v>
      </c>
      <c r="D193" s="396">
        <v>6</v>
      </c>
      <c r="E193" s="397" t="s">
        <v>128</v>
      </c>
      <c r="F193" s="99">
        <v>18000</v>
      </c>
      <c r="G193" s="96">
        <v>2</v>
      </c>
      <c r="H193" s="100">
        <v>6000</v>
      </c>
      <c r="I193" s="96">
        <v>2</v>
      </c>
      <c r="J193" s="100">
        <v>6000</v>
      </c>
      <c r="K193" s="96">
        <v>2</v>
      </c>
      <c r="L193" s="100">
        <v>6000</v>
      </c>
      <c r="M193" s="96"/>
      <c r="N193" s="100"/>
    </row>
    <row r="194" spans="1:14" ht="16" thickBot="1">
      <c r="A194" s="96">
        <v>10</v>
      </c>
      <c r="B194" s="398" t="s">
        <v>465</v>
      </c>
      <c r="C194" s="395">
        <v>1500</v>
      </c>
      <c r="D194" s="396">
        <v>3</v>
      </c>
      <c r="E194" s="397" t="s">
        <v>128</v>
      </c>
      <c r="F194" s="99">
        <v>4500</v>
      </c>
      <c r="G194" s="96">
        <v>1</v>
      </c>
      <c r="H194" s="100">
        <v>1500</v>
      </c>
      <c r="I194" s="96">
        <v>1</v>
      </c>
      <c r="J194" s="100">
        <v>1500</v>
      </c>
      <c r="K194" s="96">
        <v>1</v>
      </c>
      <c r="L194" s="100">
        <v>1500</v>
      </c>
      <c r="M194" s="96"/>
      <c r="N194" s="100"/>
    </row>
    <row r="195" spans="1:14" ht="16" thickBot="1">
      <c r="A195" s="96">
        <v>11</v>
      </c>
      <c r="B195" s="398" t="s">
        <v>466</v>
      </c>
      <c r="C195" s="400">
        <v>600</v>
      </c>
      <c r="D195" s="396">
        <v>3</v>
      </c>
      <c r="E195" s="397" t="s">
        <v>68</v>
      </c>
      <c r="F195" s="99">
        <v>1800</v>
      </c>
      <c r="G195" s="96">
        <v>1</v>
      </c>
      <c r="H195" s="100">
        <v>600</v>
      </c>
      <c r="I195" s="96">
        <v>1</v>
      </c>
      <c r="J195" s="100">
        <v>600</v>
      </c>
      <c r="K195" s="96">
        <v>1</v>
      </c>
      <c r="L195" s="100">
        <v>600</v>
      </c>
      <c r="M195" s="96"/>
      <c r="N195" s="100"/>
    </row>
    <row r="196" spans="1:14" ht="16" thickBot="1">
      <c r="A196" s="96">
        <v>12</v>
      </c>
      <c r="B196" s="398" t="s">
        <v>467</v>
      </c>
      <c r="C196" s="395">
        <v>83.33</v>
      </c>
      <c r="D196" s="396">
        <v>2</v>
      </c>
      <c r="E196" s="410" t="s">
        <v>68</v>
      </c>
      <c r="F196" s="99">
        <v>2000</v>
      </c>
      <c r="G196" s="96">
        <v>1</v>
      </c>
      <c r="H196" s="100">
        <v>1000</v>
      </c>
      <c r="I196" s="96"/>
      <c r="J196" s="100"/>
      <c r="K196" s="96">
        <v>1</v>
      </c>
      <c r="L196" s="100">
        <v>1000</v>
      </c>
      <c r="M196" s="96"/>
      <c r="N196" s="100"/>
    </row>
    <row r="197" spans="1:14" ht="16" thickBot="1">
      <c r="A197" s="96">
        <v>13</v>
      </c>
      <c r="B197" s="398" t="s">
        <v>468</v>
      </c>
      <c r="C197" s="395">
        <v>55.56</v>
      </c>
      <c r="D197" s="396">
        <v>3</v>
      </c>
      <c r="E197" s="397" t="s">
        <v>68</v>
      </c>
      <c r="F197" s="99">
        <v>2000</v>
      </c>
      <c r="G197" s="96">
        <v>1</v>
      </c>
      <c r="H197" s="100">
        <v>666.67</v>
      </c>
      <c r="I197" s="96">
        <v>1</v>
      </c>
      <c r="J197" s="100">
        <v>666.67</v>
      </c>
      <c r="K197" s="96">
        <v>1</v>
      </c>
      <c r="L197" s="100">
        <v>666.67</v>
      </c>
      <c r="M197" s="96"/>
      <c r="N197" s="100"/>
    </row>
    <row r="198" spans="1:14" ht="16" thickBot="1">
      <c r="A198" s="96">
        <v>14</v>
      </c>
      <c r="B198" s="398" t="s">
        <v>469</v>
      </c>
      <c r="C198" s="395">
        <v>2500</v>
      </c>
      <c r="D198" s="396">
        <v>2</v>
      </c>
      <c r="E198" s="397" t="s">
        <v>470</v>
      </c>
      <c r="F198" s="99">
        <v>5000</v>
      </c>
      <c r="G198" s="96">
        <v>1</v>
      </c>
      <c r="H198" s="100">
        <v>2500</v>
      </c>
      <c r="I198" s="96"/>
      <c r="J198" s="100"/>
      <c r="K198" s="96">
        <v>1</v>
      </c>
      <c r="L198" s="100">
        <v>2500</v>
      </c>
      <c r="M198" s="96"/>
      <c r="N198" s="100"/>
    </row>
    <row r="199" spans="1:14" ht="16" thickBot="1">
      <c r="A199" s="96">
        <v>15</v>
      </c>
      <c r="B199" s="398" t="s">
        <v>471</v>
      </c>
      <c r="C199" s="395">
        <v>1500</v>
      </c>
      <c r="D199" s="396">
        <v>2</v>
      </c>
      <c r="E199" s="397" t="s">
        <v>128</v>
      </c>
      <c r="F199" s="99">
        <v>3000</v>
      </c>
      <c r="G199" s="96">
        <v>2</v>
      </c>
      <c r="H199" s="100">
        <v>3000</v>
      </c>
      <c r="I199" s="96"/>
      <c r="J199" s="100"/>
      <c r="K199" s="96"/>
      <c r="L199" s="100"/>
      <c r="M199" s="96"/>
      <c r="N199" s="100"/>
    </row>
    <row r="200" spans="1:14" ht="16" thickBot="1">
      <c r="A200" s="96">
        <v>16</v>
      </c>
      <c r="B200" s="398" t="s">
        <v>472</v>
      </c>
      <c r="C200" s="395">
        <v>8.33</v>
      </c>
      <c r="D200" s="396">
        <v>2</v>
      </c>
      <c r="E200" s="397" t="s">
        <v>68</v>
      </c>
      <c r="F200" s="99">
        <v>200</v>
      </c>
      <c r="G200" s="96">
        <v>1</v>
      </c>
      <c r="H200" s="100">
        <v>100</v>
      </c>
      <c r="I200" s="96"/>
      <c r="J200" s="100"/>
      <c r="K200" s="96">
        <v>1</v>
      </c>
      <c r="L200" s="100">
        <v>100</v>
      </c>
      <c r="M200" s="96"/>
      <c r="N200" s="100"/>
    </row>
    <row r="201" spans="1:14" ht="16" thickBot="1">
      <c r="A201" s="96">
        <v>17</v>
      </c>
      <c r="B201" s="398" t="s">
        <v>473</v>
      </c>
      <c r="C201" s="395">
        <v>150</v>
      </c>
      <c r="D201" s="396">
        <v>6</v>
      </c>
      <c r="E201" s="397" t="s">
        <v>128</v>
      </c>
      <c r="F201" s="99">
        <v>900</v>
      </c>
      <c r="G201" s="96">
        <v>2</v>
      </c>
      <c r="H201" s="100">
        <v>300</v>
      </c>
      <c r="I201" s="96">
        <v>2</v>
      </c>
      <c r="J201" s="100">
        <v>300</v>
      </c>
      <c r="K201" s="96">
        <v>2</v>
      </c>
      <c r="L201" s="100">
        <v>300</v>
      </c>
      <c r="M201" s="96"/>
      <c r="N201" s="100"/>
    </row>
    <row r="202" spans="1:14" ht="16" thickBot="1">
      <c r="A202" s="96">
        <v>18</v>
      </c>
      <c r="B202" s="398" t="s">
        <v>474</v>
      </c>
      <c r="C202" s="395">
        <v>100</v>
      </c>
      <c r="D202" s="396">
        <v>6</v>
      </c>
      <c r="E202" s="397" t="s">
        <v>128</v>
      </c>
      <c r="F202" s="99">
        <v>600</v>
      </c>
      <c r="G202" s="96">
        <v>2</v>
      </c>
      <c r="H202" s="100">
        <v>200</v>
      </c>
      <c r="I202" s="96">
        <v>2</v>
      </c>
      <c r="J202" s="100">
        <v>200</v>
      </c>
      <c r="K202" s="96">
        <v>2</v>
      </c>
      <c r="L202" s="100">
        <v>200</v>
      </c>
      <c r="M202" s="96"/>
      <c r="N202" s="100"/>
    </row>
    <row r="203" spans="1:14" ht="16" thickBot="1">
      <c r="A203" s="96">
        <v>19</v>
      </c>
      <c r="B203" s="398" t="s">
        <v>475</v>
      </c>
      <c r="C203" s="395">
        <v>100</v>
      </c>
      <c r="D203" s="396">
        <v>3</v>
      </c>
      <c r="E203" s="397" t="s">
        <v>128</v>
      </c>
      <c r="F203" s="99">
        <v>300</v>
      </c>
      <c r="G203" s="96">
        <v>2</v>
      </c>
      <c r="H203" s="100">
        <v>200</v>
      </c>
      <c r="I203" s="96">
        <v>2</v>
      </c>
      <c r="J203" s="100">
        <v>200</v>
      </c>
      <c r="K203" s="96">
        <v>2</v>
      </c>
      <c r="L203" s="100">
        <v>200</v>
      </c>
      <c r="M203" s="96"/>
      <c r="N203" s="100"/>
    </row>
    <row r="204" spans="1:14" ht="16" thickBot="1">
      <c r="A204" s="96">
        <v>20</v>
      </c>
      <c r="B204" s="398" t="s">
        <v>476</v>
      </c>
      <c r="C204" s="395">
        <v>1500</v>
      </c>
      <c r="D204" s="396">
        <v>2</v>
      </c>
      <c r="E204" s="397" t="s">
        <v>36</v>
      </c>
      <c r="F204" s="99">
        <v>3000</v>
      </c>
      <c r="G204" s="96">
        <v>1</v>
      </c>
      <c r="H204" s="100">
        <v>1500</v>
      </c>
      <c r="I204" s="96"/>
      <c r="J204" s="100"/>
      <c r="K204" s="96">
        <v>1</v>
      </c>
      <c r="L204" s="100">
        <v>1500</v>
      </c>
      <c r="M204" s="96"/>
      <c r="N204" s="100"/>
    </row>
    <row r="205" spans="1:14" ht="16" thickBot="1">
      <c r="A205" s="96">
        <v>21</v>
      </c>
      <c r="B205" s="398" t="s">
        <v>477</v>
      </c>
      <c r="C205" s="395">
        <v>100</v>
      </c>
      <c r="D205" s="396">
        <v>5</v>
      </c>
      <c r="E205" s="397" t="s">
        <v>128</v>
      </c>
      <c r="F205" s="99">
        <v>500</v>
      </c>
      <c r="G205" s="96">
        <v>3</v>
      </c>
      <c r="H205" s="100">
        <v>300</v>
      </c>
      <c r="I205" s="96"/>
      <c r="J205" s="100"/>
      <c r="K205" s="96">
        <v>2</v>
      </c>
      <c r="L205" s="100">
        <v>200</v>
      </c>
      <c r="M205" s="96"/>
      <c r="N205" s="100"/>
    </row>
    <row r="206" spans="1:14" ht="16" thickBot="1">
      <c r="A206" s="96">
        <v>22</v>
      </c>
      <c r="B206" s="398" t="s">
        <v>478</v>
      </c>
      <c r="C206" s="395">
        <v>2000</v>
      </c>
      <c r="D206" s="396">
        <v>1</v>
      </c>
      <c r="E206" s="397" t="s">
        <v>36</v>
      </c>
      <c r="F206" s="99">
        <v>2000</v>
      </c>
      <c r="G206" s="96">
        <v>1</v>
      </c>
      <c r="H206" s="100">
        <v>2000</v>
      </c>
      <c r="I206" s="96"/>
      <c r="J206" s="100"/>
      <c r="K206" s="96"/>
      <c r="L206" s="100"/>
      <c r="M206" s="96"/>
      <c r="N206" s="100"/>
    </row>
    <row r="207" spans="1:14" ht="16" thickBot="1">
      <c r="A207" s="96">
        <v>23</v>
      </c>
      <c r="B207" s="398" t="s">
        <v>479</v>
      </c>
      <c r="C207" s="395">
        <v>50</v>
      </c>
      <c r="D207" s="396">
        <v>2</v>
      </c>
      <c r="E207" s="397" t="s">
        <v>68</v>
      </c>
      <c r="F207" s="99">
        <v>1200</v>
      </c>
      <c r="G207" s="96">
        <v>1</v>
      </c>
      <c r="H207" s="100">
        <v>600</v>
      </c>
      <c r="I207" s="96"/>
      <c r="J207" s="100"/>
      <c r="K207" s="96">
        <v>1</v>
      </c>
      <c r="L207" s="100">
        <v>600</v>
      </c>
      <c r="M207" s="96"/>
      <c r="N207" s="100"/>
    </row>
    <row r="208" spans="1:14" ht="16" thickBot="1">
      <c r="A208" s="96">
        <v>24</v>
      </c>
      <c r="B208" s="398" t="s">
        <v>480</v>
      </c>
      <c r="C208" s="399">
        <v>1000</v>
      </c>
      <c r="D208" s="396">
        <v>1</v>
      </c>
      <c r="E208" s="397" t="s">
        <v>194</v>
      </c>
      <c r="F208" s="99">
        <v>1000</v>
      </c>
      <c r="G208" s="96">
        <v>1</v>
      </c>
      <c r="H208" s="100">
        <v>1000</v>
      </c>
      <c r="I208" s="96"/>
      <c r="J208" s="100"/>
      <c r="K208" s="96"/>
      <c r="L208" s="100"/>
      <c r="M208" s="96"/>
      <c r="N208" s="100"/>
    </row>
    <row r="209" spans="1:14" ht="16" thickBot="1">
      <c r="A209" s="96">
        <v>25</v>
      </c>
      <c r="B209" s="398" t="s">
        <v>481</v>
      </c>
      <c r="C209" s="399">
        <v>10000</v>
      </c>
      <c r="D209" s="396">
        <v>1</v>
      </c>
      <c r="E209" s="397" t="s">
        <v>36</v>
      </c>
      <c r="F209" s="99">
        <v>10000</v>
      </c>
      <c r="G209" s="96">
        <v>1</v>
      </c>
      <c r="H209" s="100">
        <v>10000</v>
      </c>
      <c r="I209" s="96"/>
      <c r="J209" s="100"/>
      <c r="K209" s="96"/>
      <c r="L209" s="100"/>
      <c r="M209" s="96"/>
      <c r="N209" s="100"/>
    </row>
    <row r="210" spans="1:14">
      <c r="A210" s="96"/>
      <c r="B210" s="299"/>
      <c r="C210" s="399"/>
      <c r="D210" s="396"/>
      <c r="E210" s="397"/>
      <c r="F210" s="99"/>
      <c r="G210" s="96"/>
      <c r="H210" s="100"/>
      <c r="I210" s="96"/>
      <c r="J210" s="100"/>
      <c r="K210" s="96"/>
      <c r="L210" s="100"/>
      <c r="M210" s="96"/>
      <c r="N210" s="100"/>
    </row>
    <row r="211" spans="1:14">
      <c r="A211" s="96" t="s">
        <v>196</v>
      </c>
      <c r="B211" s="299"/>
      <c r="C211" s="399"/>
      <c r="D211" s="396"/>
      <c r="E211" s="397"/>
      <c r="F211" s="99">
        <f>SUM(F185:F210)</f>
        <v>166550</v>
      </c>
      <c r="G211" s="96"/>
      <c r="H211" s="100"/>
      <c r="I211" s="96"/>
      <c r="J211" s="100"/>
      <c r="K211" s="96"/>
      <c r="L211" s="100"/>
      <c r="M211" s="96"/>
      <c r="N211" s="100"/>
    </row>
    <row r="212" spans="1:14">
      <c r="A212" s="269"/>
      <c r="B212" s="277"/>
      <c r="C212" s="402"/>
      <c r="D212" s="403"/>
      <c r="E212" s="404"/>
      <c r="F212" s="301"/>
      <c r="G212" s="301"/>
      <c r="H212" s="277"/>
      <c r="I212" s="277"/>
      <c r="J212" s="277"/>
      <c r="K212" s="277"/>
      <c r="L212" s="277"/>
      <c r="M212" s="277"/>
      <c r="N212" s="278"/>
    </row>
    <row r="213" spans="1:14">
      <c r="A213" s="302"/>
      <c r="B213" s="301" t="s">
        <v>197</v>
      </c>
      <c r="C213" s="303"/>
      <c r="D213" s="304"/>
      <c r="E213" s="305"/>
      <c r="F213" s="301"/>
      <c r="G213" s="301"/>
      <c r="H213" s="301"/>
      <c r="I213" s="301"/>
      <c r="J213" s="301"/>
      <c r="K213" s="301"/>
      <c r="L213" s="301"/>
      <c r="M213" s="301"/>
      <c r="N213" s="306"/>
    </row>
    <row r="214" spans="1:14">
      <c r="A214" s="302"/>
      <c r="B214" s="301"/>
      <c r="C214" s="303"/>
      <c r="D214" s="304"/>
      <c r="E214" s="305"/>
      <c r="F214" s="301"/>
      <c r="G214" s="301"/>
      <c r="H214" s="301" t="s">
        <v>99</v>
      </c>
      <c r="I214" s="301"/>
      <c r="J214" s="1387" t="s">
        <v>539</v>
      </c>
      <c r="K214" s="1387"/>
      <c r="L214" s="1387"/>
      <c r="M214" s="301"/>
      <c r="N214" s="306"/>
    </row>
    <row r="215" spans="1:14">
      <c r="A215" s="302"/>
      <c r="B215" s="301"/>
      <c r="C215" s="303"/>
      <c r="D215" s="304"/>
      <c r="E215" s="305"/>
      <c r="F215" s="301"/>
      <c r="G215" s="301"/>
      <c r="H215" s="301"/>
      <c r="I215" s="301"/>
      <c r="J215" s="1388" t="s">
        <v>408</v>
      </c>
      <c r="K215" s="1388"/>
      <c r="L215" s="1388"/>
      <c r="M215" s="301"/>
      <c r="N215" s="306"/>
    </row>
    <row r="216" spans="1:14">
      <c r="A216" s="283"/>
      <c r="B216" s="285"/>
      <c r="C216" s="280"/>
      <c r="D216" s="281"/>
      <c r="E216" s="282"/>
      <c r="F216" s="285"/>
      <c r="G216" s="285"/>
      <c r="H216" s="285"/>
      <c r="I216" s="285"/>
      <c r="J216" s="285"/>
      <c r="K216" s="285"/>
      <c r="L216" s="285"/>
      <c r="M216" s="285"/>
      <c r="N216" s="284"/>
    </row>
    <row r="234" spans="1:14">
      <c r="A234" s="261" t="s">
        <v>106</v>
      </c>
    </row>
    <row r="235" spans="1:14">
      <c r="A235" s="1397" t="s">
        <v>0</v>
      </c>
      <c r="B235" s="1397"/>
      <c r="C235" s="1397"/>
      <c r="D235" s="1397"/>
      <c r="E235" s="1397"/>
      <c r="F235" s="1397"/>
      <c r="G235" s="1397"/>
      <c r="H235" s="1397"/>
      <c r="I235" s="1397"/>
      <c r="J235" s="1397"/>
      <c r="K235" s="1397"/>
      <c r="L235" s="1397"/>
      <c r="M235" s="1397"/>
      <c r="N235" s="1397"/>
    </row>
    <row r="236" spans="1:14">
      <c r="A236" s="1398" t="s">
        <v>1</v>
      </c>
      <c r="B236" s="1398"/>
      <c r="C236" s="1398"/>
      <c r="D236" s="1398"/>
      <c r="E236" s="1398"/>
      <c r="F236" s="1398"/>
      <c r="G236" s="1398"/>
      <c r="H236" s="1398"/>
      <c r="I236" s="1398"/>
      <c r="J236" s="1398"/>
      <c r="K236" s="1398"/>
      <c r="L236" s="1398"/>
      <c r="M236" s="1398"/>
      <c r="N236" s="1398"/>
    </row>
    <row r="237" spans="1:14">
      <c r="C237" s="264"/>
      <c r="D237" s="265"/>
      <c r="E237" s="266"/>
      <c r="F237" s="267"/>
    </row>
    <row r="238" spans="1:14">
      <c r="A238" s="268" t="s">
        <v>376</v>
      </c>
      <c r="B238" s="268"/>
      <c r="C238" s="264"/>
      <c r="D238" s="265"/>
      <c r="E238" s="266"/>
    </row>
    <row r="239" spans="1:14">
      <c r="A239" s="269" t="s">
        <v>109</v>
      </c>
      <c r="B239" s="270"/>
      <c r="C239" s="271"/>
      <c r="D239" s="272"/>
      <c r="E239" s="273"/>
      <c r="F239" s="274" t="s">
        <v>110</v>
      </c>
      <c r="G239" s="275"/>
      <c r="H239" s="275"/>
      <c r="I239" s="275"/>
      <c r="J239" s="276"/>
      <c r="K239" s="277" t="s">
        <v>833</v>
      </c>
      <c r="L239" s="277"/>
      <c r="M239" s="277"/>
      <c r="N239" s="278"/>
    </row>
    <row r="240" spans="1:14">
      <c r="A240" s="279" t="s">
        <v>829</v>
      </c>
      <c r="B240" s="268"/>
      <c r="C240" s="280"/>
      <c r="D240" s="281"/>
      <c r="E240" s="282"/>
      <c r="F240" s="283" t="s">
        <v>113</v>
      </c>
      <c r="G240" s="283" t="s">
        <v>8</v>
      </c>
      <c r="H240" s="284"/>
      <c r="I240" s="274" t="s">
        <v>114</v>
      </c>
      <c r="J240" s="276"/>
      <c r="K240" s="285" t="s">
        <v>205</v>
      </c>
      <c r="L240" s="285"/>
      <c r="M240" s="285"/>
      <c r="N240" s="284"/>
    </row>
    <row r="241" spans="1:14">
      <c r="A241" s="286"/>
      <c r="B241" s="269"/>
      <c r="C241" s="287"/>
      <c r="D241" s="288"/>
      <c r="E241" s="289"/>
      <c r="F241" s="269"/>
      <c r="G241" s="1391" t="s">
        <v>116</v>
      </c>
      <c r="H241" s="1399"/>
      <c r="I241" s="1399"/>
      <c r="J241" s="1399"/>
      <c r="K241" s="1399"/>
      <c r="L241" s="1399"/>
      <c r="M241" s="1399"/>
      <c r="N241" s="1392"/>
    </row>
    <row r="242" spans="1:14">
      <c r="A242" s="408" t="s">
        <v>10</v>
      </c>
      <c r="B242" s="292" t="s">
        <v>11</v>
      </c>
      <c r="C242" s="291" t="s">
        <v>117</v>
      </c>
      <c r="D242" s="1389" t="s">
        <v>13</v>
      </c>
      <c r="E242" s="1390"/>
      <c r="F242" s="292" t="s">
        <v>14</v>
      </c>
      <c r="G242" s="1391" t="s">
        <v>118</v>
      </c>
      <c r="H242" s="1392"/>
      <c r="I242" s="1391" t="s">
        <v>119</v>
      </c>
      <c r="J242" s="1392"/>
      <c r="K242" s="1391" t="s">
        <v>120</v>
      </c>
      <c r="L242" s="1392"/>
      <c r="M242" s="1391" t="s">
        <v>121</v>
      </c>
      <c r="N242" s="1392"/>
    </row>
    <row r="243" spans="1:14" ht="13.5" thickBot="1">
      <c r="A243" s="293"/>
      <c r="B243" s="283"/>
      <c r="C243" s="294"/>
      <c r="D243" s="295"/>
      <c r="E243" s="296"/>
      <c r="F243" s="283"/>
      <c r="G243" s="297" t="s">
        <v>22</v>
      </c>
      <c r="H243" s="96" t="s">
        <v>21</v>
      </c>
      <c r="I243" s="96" t="s">
        <v>22</v>
      </c>
      <c r="J243" s="96" t="s">
        <v>122</v>
      </c>
      <c r="K243" s="297" t="s">
        <v>22</v>
      </c>
      <c r="L243" s="298" t="s">
        <v>122</v>
      </c>
      <c r="M243" s="297" t="s">
        <v>22</v>
      </c>
      <c r="N243" s="297" t="s">
        <v>21</v>
      </c>
    </row>
    <row r="244" spans="1:14" ht="16" thickBot="1">
      <c r="A244" s="96">
        <v>1</v>
      </c>
      <c r="B244" s="394" t="s">
        <v>482</v>
      </c>
      <c r="C244" s="395">
        <v>27.78</v>
      </c>
      <c r="D244" s="396">
        <v>3</v>
      </c>
      <c r="E244" s="397" t="s">
        <v>68</v>
      </c>
      <c r="F244" s="99">
        <v>1000</v>
      </c>
      <c r="G244" s="96">
        <v>1</v>
      </c>
      <c r="H244" s="100">
        <v>333.33</v>
      </c>
      <c r="I244" s="96">
        <v>1</v>
      </c>
      <c r="J244" s="100">
        <v>333.33</v>
      </c>
      <c r="K244" s="96">
        <v>1</v>
      </c>
      <c r="L244" s="100">
        <v>333.33</v>
      </c>
      <c r="M244" s="96"/>
      <c r="N244" s="100"/>
    </row>
    <row r="245" spans="1:14" ht="16" thickBot="1">
      <c r="A245" s="96">
        <v>2</v>
      </c>
      <c r="B245" s="398" t="s">
        <v>483</v>
      </c>
      <c r="C245" s="395">
        <v>83.33</v>
      </c>
      <c r="D245" s="396">
        <v>2</v>
      </c>
      <c r="E245" s="397" t="s">
        <v>68</v>
      </c>
      <c r="F245" s="99">
        <v>2000</v>
      </c>
      <c r="G245" s="96">
        <v>1</v>
      </c>
      <c r="H245" s="100">
        <v>1000</v>
      </c>
      <c r="I245" s="96"/>
      <c r="J245" s="100"/>
      <c r="K245" s="96">
        <v>1</v>
      </c>
      <c r="L245" s="100">
        <v>1000</v>
      </c>
      <c r="M245" s="96"/>
      <c r="N245" s="100"/>
    </row>
    <row r="246" spans="1:14" ht="16" thickBot="1">
      <c r="A246" s="96">
        <v>3</v>
      </c>
      <c r="B246" s="398" t="s">
        <v>484</v>
      </c>
      <c r="C246" s="399">
        <v>83.33</v>
      </c>
      <c r="D246" s="396">
        <v>2</v>
      </c>
      <c r="E246" s="397" t="s">
        <v>68</v>
      </c>
      <c r="F246" s="99">
        <v>2000</v>
      </c>
      <c r="G246" s="96">
        <v>1</v>
      </c>
      <c r="H246" s="100">
        <v>1000</v>
      </c>
      <c r="I246" s="96"/>
      <c r="J246" s="100"/>
      <c r="K246" s="96">
        <v>1</v>
      </c>
      <c r="L246" s="100">
        <v>1000</v>
      </c>
      <c r="M246" s="96"/>
      <c r="N246" s="100"/>
    </row>
    <row r="247" spans="1:14" ht="16" thickBot="1">
      <c r="A247" s="96">
        <v>4</v>
      </c>
      <c r="B247" s="398" t="s">
        <v>485</v>
      </c>
      <c r="C247" s="399">
        <v>250</v>
      </c>
      <c r="D247" s="396">
        <v>5</v>
      </c>
      <c r="E247" s="397" t="s">
        <v>128</v>
      </c>
      <c r="F247" s="99">
        <v>1250</v>
      </c>
      <c r="G247" s="96">
        <v>2</v>
      </c>
      <c r="H247" s="100">
        <v>500</v>
      </c>
      <c r="I247" s="96">
        <v>2</v>
      </c>
      <c r="J247" s="100">
        <v>500</v>
      </c>
      <c r="K247" s="96">
        <v>1</v>
      </c>
      <c r="L247" s="100">
        <v>250</v>
      </c>
      <c r="M247" s="96"/>
      <c r="N247" s="100"/>
    </row>
    <row r="248" spans="1:14" ht="16" thickBot="1">
      <c r="A248" s="96">
        <v>5</v>
      </c>
      <c r="B248" s="398" t="s">
        <v>486</v>
      </c>
      <c r="C248" s="395">
        <v>150</v>
      </c>
      <c r="D248" s="396">
        <v>5</v>
      </c>
      <c r="E248" s="397" t="s">
        <v>128</v>
      </c>
      <c r="F248" s="99">
        <v>750</v>
      </c>
      <c r="G248" s="96">
        <v>2</v>
      </c>
      <c r="H248" s="100">
        <v>300</v>
      </c>
      <c r="I248" s="96">
        <v>2</v>
      </c>
      <c r="J248" s="100">
        <v>300</v>
      </c>
      <c r="K248" s="96">
        <v>1</v>
      </c>
      <c r="L248" s="100">
        <v>150</v>
      </c>
      <c r="M248" s="96"/>
      <c r="N248" s="100"/>
    </row>
    <row r="249" spans="1:14" ht="16" thickBot="1">
      <c r="A249" s="96">
        <v>6</v>
      </c>
      <c r="B249" s="398" t="s">
        <v>487</v>
      </c>
      <c r="C249" s="395">
        <v>2500</v>
      </c>
      <c r="D249" s="396">
        <v>1</v>
      </c>
      <c r="E249" s="397" t="s">
        <v>128</v>
      </c>
      <c r="F249" s="99">
        <v>2500</v>
      </c>
      <c r="G249" s="96">
        <v>1</v>
      </c>
      <c r="H249" s="100">
        <v>2500</v>
      </c>
      <c r="I249" s="96"/>
      <c r="J249" s="100"/>
      <c r="K249" s="96"/>
      <c r="L249" s="100"/>
      <c r="M249" s="96"/>
      <c r="N249" s="100"/>
    </row>
    <row r="250" spans="1:14" ht="16" thickBot="1">
      <c r="A250" s="96">
        <v>7</v>
      </c>
      <c r="B250" s="398" t="s">
        <v>488</v>
      </c>
      <c r="C250" s="395">
        <v>500</v>
      </c>
      <c r="D250" s="396">
        <v>1</v>
      </c>
      <c r="E250" s="397" t="s">
        <v>68</v>
      </c>
      <c r="F250" s="99">
        <v>500</v>
      </c>
      <c r="G250" s="96">
        <v>1</v>
      </c>
      <c r="H250" s="100">
        <v>500</v>
      </c>
      <c r="I250" s="96"/>
      <c r="J250" s="100"/>
      <c r="K250" s="96"/>
      <c r="L250" s="100"/>
      <c r="M250" s="96"/>
      <c r="N250" s="100"/>
    </row>
    <row r="251" spans="1:14" ht="16" thickBot="1">
      <c r="A251" s="96">
        <v>8</v>
      </c>
      <c r="B251" s="398" t="s">
        <v>489</v>
      </c>
      <c r="C251" s="395">
        <v>500</v>
      </c>
      <c r="D251" s="396">
        <v>1</v>
      </c>
      <c r="E251" s="397" t="s">
        <v>68</v>
      </c>
      <c r="F251" s="99">
        <v>500</v>
      </c>
      <c r="G251" s="96">
        <v>1</v>
      </c>
      <c r="H251" s="100">
        <v>500</v>
      </c>
      <c r="I251" s="96">
        <v>1</v>
      </c>
      <c r="J251" s="100">
        <v>500</v>
      </c>
      <c r="K251" s="96">
        <v>1</v>
      </c>
      <c r="L251" s="100">
        <v>500</v>
      </c>
      <c r="M251" s="96"/>
      <c r="N251" s="100"/>
    </row>
    <row r="252" spans="1:14" ht="16" thickBot="1">
      <c r="A252" s="96">
        <v>9</v>
      </c>
      <c r="B252" s="398" t="s">
        <v>490</v>
      </c>
      <c r="C252" s="395">
        <v>38.22</v>
      </c>
      <c r="D252" s="396">
        <v>3</v>
      </c>
      <c r="E252" s="397" t="s">
        <v>398</v>
      </c>
      <c r="F252" s="99">
        <v>114.66</v>
      </c>
      <c r="G252" s="96">
        <v>1</v>
      </c>
      <c r="H252" s="100">
        <v>38.22</v>
      </c>
      <c r="I252" s="96">
        <v>1</v>
      </c>
      <c r="J252" s="100">
        <v>38.22</v>
      </c>
      <c r="K252" s="96">
        <v>1</v>
      </c>
      <c r="L252" s="100">
        <v>38.22</v>
      </c>
      <c r="M252" s="96"/>
      <c r="N252" s="100"/>
    </row>
    <row r="253" spans="1:14" ht="16" thickBot="1">
      <c r="A253" s="96">
        <v>10</v>
      </c>
      <c r="B253" s="398" t="s">
        <v>491</v>
      </c>
      <c r="C253" s="395">
        <v>100</v>
      </c>
      <c r="D253" s="396">
        <v>10</v>
      </c>
      <c r="E253" s="397" t="s">
        <v>128</v>
      </c>
      <c r="F253" s="99">
        <v>1000</v>
      </c>
      <c r="G253" s="96">
        <v>3</v>
      </c>
      <c r="H253" s="100">
        <v>300</v>
      </c>
      <c r="I253" s="96">
        <v>3</v>
      </c>
      <c r="J253" s="100">
        <v>300</v>
      </c>
      <c r="K253" s="96">
        <v>2</v>
      </c>
      <c r="L253" s="100">
        <v>200</v>
      </c>
      <c r="M253" s="96">
        <v>2</v>
      </c>
      <c r="N253" s="100">
        <v>200</v>
      </c>
    </row>
    <row r="254" spans="1:14" ht="16" thickBot="1">
      <c r="A254" s="96">
        <v>11</v>
      </c>
      <c r="B254" s="398" t="s">
        <v>492</v>
      </c>
      <c r="C254" s="400">
        <v>20</v>
      </c>
      <c r="D254" s="396">
        <v>10</v>
      </c>
      <c r="E254" s="397" t="s">
        <v>128</v>
      </c>
      <c r="F254" s="99">
        <v>200</v>
      </c>
      <c r="G254" s="96">
        <v>3</v>
      </c>
      <c r="H254" s="100">
        <v>60</v>
      </c>
      <c r="I254" s="96">
        <v>2</v>
      </c>
      <c r="J254" s="100">
        <v>40</v>
      </c>
      <c r="K254" s="96">
        <v>3</v>
      </c>
      <c r="L254" s="100">
        <v>60</v>
      </c>
      <c r="M254" s="96">
        <v>2</v>
      </c>
      <c r="N254" s="100">
        <v>40</v>
      </c>
    </row>
    <row r="255" spans="1:14" ht="16" thickBot="1">
      <c r="A255" s="96">
        <v>12</v>
      </c>
      <c r="B255" s="398" t="s">
        <v>283</v>
      </c>
      <c r="C255" s="395">
        <v>100</v>
      </c>
      <c r="D255" s="396">
        <v>6</v>
      </c>
      <c r="E255" s="410" t="s">
        <v>128</v>
      </c>
      <c r="F255" s="99">
        <v>600</v>
      </c>
      <c r="G255" s="96">
        <v>2</v>
      </c>
      <c r="H255" s="100">
        <v>200</v>
      </c>
      <c r="I255" s="96">
        <v>2</v>
      </c>
      <c r="J255" s="100">
        <v>200</v>
      </c>
      <c r="K255" s="96">
        <v>2</v>
      </c>
      <c r="L255" s="100">
        <v>200</v>
      </c>
      <c r="M255" s="96"/>
      <c r="N255" s="100"/>
    </row>
    <row r="256" spans="1:14" ht="16" thickBot="1">
      <c r="A256" s="96">
        <v>13</v>
      </c>
      <c r="B256" s="398" t="s">
        <v>493</v>
      </c>
      <c r="C256" s="395">
        <v>150</v>
      </c>
      <c r="D256" s="396">
        <v>20</v>
      </c>
      <c r="E256" s="397" t="s">
        <v>494</v>
      </c>
      <c r="F256" s="99">
        <v>3000</v>
      </c>
      <c r="G256" s="96">
        <v>5</v>
      </c>
      <c r="H256" s="100">
        <v>750</v>
      </c>
      <c r="I256" s="96">
        <v>5</v>
      </c>
      <c r="J256" s="100">
        <v>750</v>
      </c>
      <c r="K256" s="96">
        <v>5</v>
      </c>
      <c r="L256" s="100">
        <v>750</v>
      </c>
      <c r="M256" s="96">
        <v>5</v>
      </c>
      <c r="N256" s="100">
        <v>750</v>
      </c>
    </row>
    <row r="257" spans="1:14" ht="16" thickBot="1">
      <c r="A257" s="96">
        <v>14</v>
      </c>
      <c r="B257" s="398" t="s">
        <v>495</v>
      </c>
      <c r="C257" s="395">
        <v>150</v>
      </c>
      <c r="D257" s="396">
        <v>4</v>
      </c>
      <c r="E257" s="397" t="s">
        <v>128</v>
      </c>
      <c r="F257" s="99">
        <v>600</v>
      </c>
      <c r="G257" s="96">
        <v>1</v>
      </c>
      <c r="H257" s="100">
        <v>150</v>
      </c>
      <c r="I257" s="96">
        <v>1</v>
      </c>
      <c r="J257" s="100">
        <v>150</v>
      </c>
      <c r="K257" s="96">
        <v>1</v>
      </c>
      <c r="L257" s="100">
        <v>150</v>
      </c>
      <c r="M257" s="96">
        <v>1</v>
      </c>
      <c r="N257" s="100">
        <v>150</v>
      </c>
    </row>
    <row r="258" spans="1:14" ht="16" thickBot="1">
      <c r="A258" s="96">
        <v>15</v>
      </c>
      <c r="B258" s="398" t="s">
        <v>496</v>
      </c>
      <c r="C258" s="395">
        <v>100</v>
      </c>
      <c r="D258" s="396">
        <v>4</v>
      </c>
      <c r="E258" s="397" t="s">
        <v>128</v>
      </c>
      <c r="F258" s="99">
        <v>400</v>
      </c>
      <c r="G258" s="96">
        <v>1</v>
      </c>
      <c r="H258" s="100">
        <v>100</v>
      </c>
      <c r="I258" s="96">
        <v>1</v>
      </c>
      <c r="J258" s="100">
        <v>100</v>
      </c>
      <c r="K258" s="96">
        <v>1</v>
      </c>
      <c r="L258" s="100">
        <v>100</v>
      </c>
      <c r="M258" s="96">
        <v>1</v>
      </c>
      <c r="N258" s="100">
        <v>100</v>
      </c>
    </row>
    <row r="259" spans="1:14" ht="16" thickBot="1">
      <c r="A259" s="96">
        <v>16</v>
      </c>
      <c r="B259" s="398" t="s">
        <v>497</v>
      </c>
      <c r="C259" s="395">
        <v>50</v>
      </c>
      <c r="D259" s="396">
        <v>5</v>
      </c>
      <c r="E259" s="397" t="s">
        <v>128</v>
      </c>
      <c r="F259" s="99">
        <v>250</v>
      </c>
      <c r="G259" s="96">
        <v>2</v>
      </c>
      <c r="H259" s="100">
        <v>100</v>
      </c>
      <c r="I259" s="96">
        <v>2</v>
      </c>
      <c r="J259" s="100">
        <v>100</v>
      </c>
      <c r="K259" s="96">
        <v>1</v>
      </c>
      <c r="L259" s="100">
        <v>100</v>
      </c>
      <c r="M259" s="96"/>
      <c r="N259" s="100"/>
    </row>
    <row r="260" spans="1:14" ht="16" thickBot="1">
      <c r="A260" s="96">
        <v>17</v>
      </c>
      <c r="B260" s="398" t="s">
        <v>498</v>
      </c>
      <c r="C260" s="395">
        <v>300</v>
      </c>
      <c r="D260" s="396">
        <v>12</v>
      </c>
      <c r="E260" s="397" t="s">
        <v>398</v>
      </c>
      <c r="F260" s="99">
        <v>3600</v>
      </c>
      <c r="G260" s="96">
        <v>3</v>
      </c>
      <c r="H260" s="100">
        <v>900</v>
      </c>
      <c r="I260" s="96">
        <v>3</v>
      </c>
      <c r="J260" s="100">
        <v>900</v>
      </c>
      <c r="K260" s="96">
        <v>3</v>
      </c>
      <c r="L260" s="100">
        <v>900</v>
      </c>
      <c r="M260" s="96">
        <v>3</v>
      </c>
      <c r="N260" s="100">
        <v>900</v>
      </c>
    </row>
    <row r="261" spans="1:14" ht="16" thickBot="1">
      <c r="A261" s="96">
        <v>18</v>
      </c>
      <c r="B261" s="398" t="s">
        <v>499</v>
      </c>
      <c r="C261" s="395">
        <v>300</v>
      </c>
      <c r="D261" s="396">
        <v>2</v>
      </c>
      <c r="E261" s="397" t="s">
        <v>398</v>
      </c>
      <c r="F261" s="99">
        <v>600</v>
      </c>
      <c r="G261" s="96">
        <v>1</v>
      </c>
      <c r="H261" s="100">
        <v>300</v>
      </c>
      <c r="I261" s="96"/>
      <c r="J261" s="100"/>
      <c r="K261" s="96">
        <v>1</v>
      </c>
      <c r="L261" s="100">
        <v>300</v>
      </c>
      <c r="M261" s="96"/>
      <c r="N261" s="100"/>
    </row>
    <row r="262" spans="1:14" ht="16" thickBot="1">
      <c r="A262" s="96">
        <v>19</v>
      </c>
      <c r="B262" s="398" t="s">
        <v>500</v>
      </c>
      <c r="C262" s="395">
        <v>2</v>
      </c>
      <c r="D262" s="396">
        <v>200</v>
      </c>
      <c r="E262" s="397" t="s">
        <v>128</v>
      </c>
      <c r="F262" s="99">
        <v>400</v>
      </c>
      <c r="G262" s="96">
        <v>50</v>
      </c>
      <c r="H262" s="100">
        <v>100</v>
      </c>
      <c r="I262" s="96">
        <v>50</v>
      </c>
      <c r="J262" s="100">
        <v>100</v>
      </c>
      <c r="K262" s="96">
        <v>50</v>
      </c>
      <c r="L262" s="100">
        <v>100</v>
      </c>
      <c r="M262" s="96">
        <v>50</v>
      </c>
      <c r="N262" s="100">
        <v>100</v>
      </c>
    </row>
    <row r="263" spans="1:14" ht="16" thickBot="1">
      <c r="A263" s="96">
        <v>20</v>
      </c>
      <c r="B263" s="398" t="s">
        <v>501</v>
      </c>
      <c r="C263" s="395">
        <v>50</v>
      </c>
      <c r="D263" s="396">
        <v>20</v>
      </c>
      <c r="E263" s="397" t="s">
        <v>128</v>
      </c>
      <c r="F263" s="99">
        <v>1000</v>
      </c>
      <c r="G263" s="96">
        <v>5</v>
      </c>
      <c r="H263" s="100">
        <v>250</v>
      </c>
      <c r="I263" s="96">
        <v>5</v>
      </c>
      <c r="J263" s="100">
        <v>250</v>
      </c>
      <c r="K263" s="96">
        <v>5</v>
      </c>
      <c r="L263" s="100">
        <v>250</v>
      </c>
      <c r="M263" s="96">
        <v>5</v>
      </c>
      <c r="N263" s="100">
        <v>250</v>
      </c>
    </row>
    <row r="264" spans="1:14" ht="16" thickBot="1">
      <c r="A264" s="96">
        <v>21</v>
      </c>
      <c r="B264" s="398" t="s">
        <v>502</v>
      </c>
      <c r="C264" s="395">
        <v>100</v>
      </c>
      <c r="D264" s="396">
        <v>10</v>
      </c>
      <c r="E264" s="397" t="s">
        <v>398</v>
      </c>
      <c r="F264" s="99">
        <v>1000</v>
      </c>
      <c r="G264" s="96">
        <v>3</v>
      </c>
      <c r="H264" s="100">
        <v>300</v>
      </c>
      <c r="I264" s="96">
        <v>2</v>
      </c>
      <c r="J264" s="100">
        <v>200</v>
      </c>
      <c r="K264" s="96">
        <v>3</v>
      </c>
      <c r="L264" s="100">
        <v>300</v>
      </c>
      <c r="M264" s="96">
        <v>2</v>
      </c>
      <c r="N264" s="100">
        <v>200</v>
      </c>
    </row>
    <row r="265" spans="1:14" ht="16" thickBot="1">
      <c r="A265" s="96">
        <v>22</v>
      </c>
      <c r="B265" s="398" t="s">
        <v>503</v>
      </c>
      <c r="C265" s="395">
        <v>8.33</v>
      </c>
      <c r="D265" s="396">
        <v>3</v>
      </c>
      <c r="E265" s="397" t="s">
        <v>68</v>
      </c>
      <c r="F265" s="99">
        <v>300</v>
      </c>
      <c r="G265" s="96">
        <v>1</v>
      </c>
      <c r="H265" s="100">
        <v>99.96</v>
      </c>
      <c r="I265" s="96">
        <v>1</v>
      </c>
      <c r="J265" s="100">
        <v>99.96</v>
      </c>
      <c r="K265" s="96">
        <v>1</v>
      </c>
      <c r="L265" s="100">
        <v>99.96</v>
      </c>
      <c r="M265" s="96"/>
      <c r="N265" s="100"/>
    </row>
    <row r="266" spans="1:14" ht="16" thickBot="1">
      <c r="A266" s="96">
        <v>23</v>
      </c>
      <c r="B266" s="398" t="s">
        <v>504</v>
      </c>
      <c r="C266" s="395">
        <v>50</v>
      </c>
      <c r="D266" s="396">
        <v>3</v>
      </c>
      <c r="E266" s="397" t="s">
        <v>128</v>
      </c>
      <c r="F266" s="99">
        <v>150</v>
      </c>
      <c r="G266" s="96">
        <v>1</v>
      </c>
      <c r="H266" s="100">
        <v>50</v>
      </c>
      <c r="I266" s="96">
        <v>1</v>
      </c>
      <c r="J266" s="100">
        <v>50</v>
      </c>
      <c r="K266" s="96">
        <v>1</v>
      </c>
      <c r="L266" s="100">
        <v>50</v>
      </c>
      <c r="M266" s="96"/>
      <c r="N266" s="100"/>
    </row>
    <row r="267" spans="1:14" ht="16" thickBot="1">
      <c r="A267" s="96">
        <v>24</v>
      </c>
      <c r="B267" s="398" t="s">
        <v>505</v>
      </c>
      <c r="C267" s="399">
        <v>100</v>
      </c>
      <c r="D267" s="396">
        <v>3</v>
      </c>
      <c r="E267" s="397" t="s">
        <v>128</v>
      </c>
      <c r="F267" s="99">
        <v>300</v>
      </c>
      <c r="G267" s="96">
        <v>1</v>
      </c>
      <c r="H267" s="100">
        <v>100</v>
      </c>
      <c r="I267" s="96">
        <v>1</v>
      </c>
      <c r="J267" s="100">
        <v>100</v>
      </c>
      <c r="K267" s="96">
        <v>1</v>
      </c>
      <c r="L267" s="100">
        <v>100</v>
      </c>
      <c r="M267" s="96"/>
      <c r="N267" s="100"/>
    </row>
    <row r="268" spans="1:14" ht="16" thickBot="1">
      <c r="A268" s="96">
        <v>25</v>
      </c>
      <c r="B268" s="398" t="s">
        <v>506</v>
      </c>
      <c r="C268" s="399">
        <v>139.41999999999999</v>
      </c>
      <c r="D268" s="396">
        <v>8</v>
      </c>
      <c r="E268" s="397" t="s">
        <v>404</v>
      </c>
      <c r="F268" s="99">
        <v>1115.3399999999999</v>
      </c>
      <c r="G268" s="96">
        <v>3</v>
      </c>
      <c r="H268" s="100">
        <v>418.26</v>
      </c>
      <c r="I268" s="96">
        <v>3</v>
      </c>
      <c r="J268" s="100">
        <v>418.26</v>
      </c>
      <c r="K268" s="96">
        <v>3</v>
      </c>
      <c r="L268" s="100">
        <v>418.26</v>
      </c>
      <c r="M268" s="96">
        <v>3</v>
      </c>
      <c r="N268" s="100">
        <v>418.26</v>
      </c>
    </row>
    <row r="269" spans="1:14">
      <c r="A269" s="96"/>
      <c r="B269" s="299"/>
      <c r="C269" s="399"/>
      <c r="D269" s="396"/>
      <c r="E269" s="397"/>
      <c r="F269" s="99"/>
      <c r="G269" s="96"/>
      <c r="H269" s="100"/>
      <c r="I269" s="96"/>
      <c r="J269" s="100"/>
      <c r="K269" s="96"/>
      <c r="L269" s="100"/>
      <c r="M269" s="96"/>
      <c r="N269" s="100"/>
    </row>
    <row r="270" spans="1:14">
      <c r="A270" s="96" t="s">
        <v>196</v>
      </c>
      <c r="B270" s="299"/>
      <c r="C270" s="399"/>
      <c r="D270" s="396"/>
      <c r="E270" s="397"/>
      <c r="F270" s="99">
        <f>SUM(F244:F269)</f>
        <v>25130</v>
      </c>
      <c r="G270" s="96"/>
      <c r="H270" s="100"/>
      <c r="I270" s="96"/>
      <c r="J270" s="100"/>
      <c r="K270" s="96"/>
      <c r="L270" s="100"/>
      <c r="M270" s="96"/>
      <c r="N270" s="100"/>
    </row>
    <row r="271" spans="1:14">
      <c r="A271" s="269"/>
      <c r="B271" s="277"/>
      <c r="C271" s="402"/>
      <c r="D271" s="403"/>
      <c r="E271" s="404"/>
      <c r="F271" s="301"/>
      <c r="G271" s="301"/>
      <c r="H271" s="277"/>
      <c r="I271" s="277"/>
      <c r="J271" s="277"/>
      <c r="K271" s="277"/>
      <c r="L271" s="277"/>
      <c r="M271" s="277"/>
      <c r="N271" s="278"/>
    </row>
    <row r="272" spans="1:14">
      <c r="A272" s="302"/>
      <c r="B272" s="301" t="s">
        <v>197</v>
      </c>
      <c r="C272" s="303"/>
      <c r="D272" s="304"/>
      <c r="E272" s="305"/>
      <c r="F272" s="301"/>
      <c r="G272" s="301"/>
      <c r="H272" s="301"/>
      <c r="I272" s="301"/>
      <c r="J272" s="301"/>
      <c r="K272" s="301"/>
      <c r="L272" s="301"/>
      <c r="M272" s="301"/>
      <c r="N272" s="306"/>
    </row>
    <row r="273" spans="1:14">
      <c r="A273" s="302"/>
      <c r="B273" s="301"/>
      <c r="C273" s="303"/>
      <c r="D273" s="304"/>
      <c r="E273" s="305"/>
      <c r="F273" s="301"/>
      <c r="G273" s="301"/>
      <c r="H273" s="301" t="s">
        <v>99</v>
      </c>
      <c r="I273" s="301"/>
      <c r="J273" s="1387" t="s">
        <v>539</v>
      </c>
      <c r="K273" s="1387"/>
      <c r="L273" s="1387"/>
      <c r="M273" s="301"/>
      <c r="N273" s="306"/>
    </row>
    <row r="274" spans="1:14">
      <c r="A274" s="302"/>
      <c r="B274" s="301"/>
      <c r="C274" s="303"/>
      <c r="D274" s="304"/>
      <c r="E274" s="305"/>
      <c r="F274" s="301"/>
      <c r="G274" s="301"/>
      <c r="H274" s="301"/>
      <c r="I274" s="301"/>
      <c r="J274" s="1388" t="s">
        <v>408</v>
      </c>
      <c r="K274" s="1388"/>
      <c r="L274" s="1388"/>
      <c r="M274" s="301"/>
      <c r="N274" s="306"/>
    </row>
    <row r="275" spans="1:14">
      <c r="A275" s="283"/>
      <c r="B275" s="285"/>
      <c r="C275" s="280"/>
      <c r="D275" s="281"/>
      <c r="E275" s="282"/>
      <c r="F275" s="285"/>
      <c r="G275" s="285"/>
      <c r="H275" s="285"/>
      <c r="I275" s="285"/>
      <c r="J275" s="285"/>
      <c r="K275" s="285"/>
      <c r="L275" s="285"/>
      <c r="M275" s="285"/>
      <c r="N275" s="284"/>
    </row>
    <row r="293" spans="1:14">
      <c r="A293" s="261" t="s">
        <v>106</v>
      </c>
    </row>
    <row r="294" spans="1:14">
      <c r="A294" s="1397" t="s">
        <v>0</v>
      </c>
      <c r="B294" s="1397"/>
      <c r="C294" s="1397"/>
      <c r="D294" s="1397"/>
      <c r="E294" s="1397"/>
      <c r="F294" s="1397"/>
      <c r="G294" s="1397"/>
      <c r="H294" s="1397"/>
      <c r="I294" s="1397"/>
      <c r="J294" s="1397"/>
      <c r="K294" s="1397"/>
      <c r="L294" s="1397"/>
      <c r="M294" s="1397"/>
      <c r="N294" s="1397"/>
    </row>
    <row r="295" spans="1:14">
      <c r="A295" s="1398" t="s">
        <v>1</v>
      </c>
      <c r="B295" s="1398"/>
      <c r="C295" s="1398"/>
      <c r="D295" s="1398"/>
      <c r="E295" s="1398"/>
      <c r="F295" s="1398"/>
      <c r="G295" s="1398"/>
      <c r="H295" s="1398"/>
      <c r="I295" s="1398"/>
      <c r="J295" s="1398"/>
      <c r="K295" s="1398"/>
      <c r="L295" s="1398"/>
      <c r="M295" s="1398"/>
      <c r="N295" s="1398"/>
    </row>
    <row r="296" spans="1:14">
      <c r="C296" s="264"/>
      <c r="D296" s="265"/>
      <c r="E296" s="266"/>
      <c r="F296" s="267"/>
    </row>
    <row r="297" spans="1:14">
      <c r="A297" s="268" t="s">
        <v>376</v>
      </c>
      <c r="B297" s="268"/>
      <c r="C297" s="264"/>
      <c r="D297" s="265"/>
      <c r="E297" s="266"/>
    </row>
    <row r="298" spans="1:14">
      <c r="A298" s="269" t="s">
        <v>109</v>
      </c>
      <c r="B298" s="270"/>
      <c r="C298" s="271"/>
      <c r="D298" s="272"/>
      <c r="E298" s="273"/>
      <c r="F298" s="274" t="s">
        <v>110</v>
      </c>
      <c r="G298" s="275"/>
      <c r="H298" s="275"/>
      <c r="I298" s="275"/>
      <c r="J298" s="276"/>
      <c r="K298" s="277" t="s">
        <v>834</v>
      </c>
      <c r="L298" s="277"/>
      <c r="M298" s="277"/>
      <c r="N298" s="278"/>
    </row>
    <row r="299" spans="1:14">
      <c r="A299" s="279" t="s">
        <v>829</v>
      </c>
      <c r="B299" s="268"/>
      <c r="C299" s="280"/>
      <c r="D299" s="281"/>
      <c r="E299" s="282"/>
      <c r="F299" s="283" t="s">
        <v>113</v>
      </c>
      <c r="G299" s="283" t="s">
        <v>8</v>
      </c>
      <c r="H299" s="284"/>
      <c r="I299" s="274" t="s">
        <v>114</v>
      </c>
      <c r="J299" s="276"/>
      <c r="K299" s="285" t="s">
        <v>205</v>
      </c>
      <c r="L299" s="285"/>
      <c r="M299" s="285"/>
      <c r="N299" s="284"/>
    </row>
    <row r="300" spans="1:14">
      <c r="A300" s="286"/>
      <c r="B300" s="269"/>
      <c r="C300" s="287"/>
      <c r="D300" s="288"/>
      <c r="E300" s="289"/>
      <c r="F300" s="269"/>
      <c r="G300" s="1391" t="s">
        <v>116</v>
      </c>
      <c r="H300" s="1399"/>
      <c r="I300" s="1399"/>
      <c r="J300" s="1399"/>
      <c r="K300" s="1399"/>
      <c r="L300" s="1399"/>
      <c r="M300" s="1399"/>
      <c r="N300" s="1392"/>
    </row>
    <row r="301" spans="1:14">
      <c r="A301" s="408" t="s">
        <v>10</v>
      </c>
      <c r="B301" s="292" t="s">
        <v>11</v>
      </c>
      <c r="C301" s="291" t="s">
        <v>117</v>
      </c>
      <c r="D301" s="1389" t="s">
        <v>13</v>
      </c>
      <c r="E301" s="1390"/>
      <c r="F301" s="292" t="s">
        <v>14</v>
      </c>
      <c r="G301" s="1391" t="s">
        <v>118</v>
      </c>
      <c r="H301" s="1392"/>
      <c r="I301" s="1391" t="s">
        <v>119</v>
      </c>
      <c r="J301" s="1392"/>
      <c r="K301" s="1391" t="s">
        <v>120</v>
      </c>
      <c r="L301" s="1392"/>
      <c r="M301" s="1391" t="s">
        <v>121</v>
      </c>
      <c r="N301" s="1392"/>
    </row>
    <row r="302" spans="1:14" ht="13.5" thickBot="1">
      <c r="A302" s="293"/>
      <c r="B302" s="283"/>
      <c r="C302" s="294"/>
      <c r="D302" s="295"/>
      <c r="E302" s="296"/>
      <c r="F302" s="283"/>
      <c r="G302" s="297" t="s">
        <v>22</v>
      </c>
      <c r="H302" s="96" t="s">
        <v>21</v>
      </c>
      <c r="I302" s="96" t="s">
        <v>22</v>
      </c>
      <c r="J302" s="96" t="s">
        <v>122</v>
      </c>
      <c r="K302" s="297" t="s">
        <v>22</v>
      </c>
      <c r="L302" s="298" t="s">
        <v>122</v>
      </c>
      <c r="M302" s="297" t="s">
        <v>22</v>
      </c>
      <c r="N302" s="297" t="s">
        <v>21</v>
      </c>
    </row>
    <row r="303" spans="1:14" ht="16" thickBot="1">
      <c r="A303" s="96">
        <v>1</v>
      </c>
      <c r="B303" s="394" t="s">
        <v>507</v>
      </c>
      <c r="C303" s="395">
        <v>100</v>
      </c>
      <c r="D303" s="396">
        <v>10</v>
      </c>
      <c r="E303" s="397" t="s">
        <v>128</v>
      </c>
      <c r="F303" s="99">
        <v>1000</v>
      </c>
      <c r="G303" s="96">
        <v>3</v>
      </c>
      <c r="H303" s="100">
        <v>300</v>
      </c>
      <c r="I303" s="96">
        <v>2</v>
      </c>
      <c r="J303" s="100">
        <v>200</v>
      </c>
      <c r="K303" s="96">
        <v>3</v>
      </c>
      <c r="L303" s="100">
        <v>300</v>
      </c>
      <c r="M303" s="96">
        <v>2</v>
      </c>
      <c r="N303" s="100">
        <v>200</v>
      </c>
    </row>
    <row r="304" spans="1:14" ht="16" thickBot="1">
      <c r="A304" s="96">
        <v>2</v>
      </c>
      <c r="B304" s="398" t="s">
        <v>508</v>
      </c>
      <c r="C304" s="395">
        <v>30</v>
      </c>
      <c r="D304" s="396">
        <v>10</v>
      </c>
      <c r="E304" s="397" t="s">
        <v>128</v>
      </c>
      <c r="F304" s="99">
        <v>300</v>
      </c>
      <c r="G304" s="96">
        <v>3</v>
      </c>
      <c r="H304" s="100">
        <v>90</v>
      </c>
      <c r="I304" s="96">
        <v>2</v>
      </c>
      <c r="J304" s="100">
        <v>60</v>
      </c>
      <c r="K304" s="96">
        <v>3</v>
      </c>
      <c r="L304" s="100">
        <v>90</v>
      </c>
      <c r="M304" s="96">
        <v>2</v>
      </c>
      <c r="N304" s="100">
        <v>60</v>
      </c>
    </row>
    <row r="305" spans="1:14" ht="16" thickBot="1">
      <c r="A305" s="96">
        <v>3</v>
      </c>
      <c r="B305" s="398" t="s">
        <v>509</v>
      </c>
      <c r="C305" s="399">
        <v>200</v>
      </c>
      <c r="D305" s="396">
        <v>5</v>
      </c>
      <c r="E305" s="397" t="s">
        <v>510</v>
      </c>
      <c r="F305" s="99">
        <v>1000</v>
      </c>
      <c r="G305" s="96">
        <v>3</v>
      </c>
      <c r="H305" s="100">
        <v>600</v>
      </c>
      <c r="I305" s="96">
        <v>1</v>
      </c>
      <c r="J305" s="100">
        <v>200</v>
      </c>
      <c r="K305" s="96">
        <v>1</v>
      </c>
      <c r="L305" s="100">
        <v>200</v>
      </c>
      <c r="M305" s="96"/>
      <c r="N305" s="100"/>
    </row>
    <row r="306" spans="1:14" ht="16" thickBot="1">
      <c r="A306" s="96">
        <v>4</v>
      </c>
      <c r="B306" s="398" t="s">
        <v>511</v>
      </c>
      <c r="C306" s="399">
        <v>200</v>
      </c>
      <c r="D306" s="396">
        <v>5</v>
      </c>
      <c r="E306" s="397" t="s">
        <v>510</v>
      </c>
      <c r="F306" s="99">
        <v>1000</v>
      </c>
      <c r="G306" s="96">
        <v>3</v>
      </c>
      <c r="H306" s="100">
        <v>600</v>
      </c>
      <c r="I306" s="96">
        <v>2</v>
      </c>
      <c r="J306" s="100">
        <v>400</v>
      </c>
      <c r="K306" s="96"/>
      <c r="L306" s="100"/>
      <c r="M306" s="96"/>
      <c r="N306" s="100"/>
    </row>
    <row r="307" spans="1:14" ht="16" thickBot="1">
      <c r="A307" s="96">
        <v>5</v>
      </c>
      <c r="B307" s="398" t="s">
        <v>512</v>
      </c>
      <c r="C307" s="395">
        <v>30</v>
      </c>
      <c r="D307" s="396">
        <v>20</v>
      </c>
      <c r="E307" s="397" t="s">
        <v>128</v>
      </c>
      <c r="F307" s="99">
        <v>600</v>
      </c>
      <c r="G307" s="96">
        <v>5</v>
      </c>
      <c r="H307" s="100">
        <v>150</v>
      </c>
      <c r="I307" s="96">
        <v>5</v>
      </c>
      <c r="J307" s="100">
        <v>150</v>
      </c>
      <c r="K307" s="96">
        <v>5</v>
      </c>
      <c r="L307" s="100">
        <v>150</v>
      </c>
      <c r="M307" s="96">
        <v>5</v>
      </c>
      <c r="N307" s="100">
        <v>150</v>
      </c>
    </row>
    <row r="308" spans="1:14" ht="16" thickBot="1">
      <c r="A308" s="96">
        <v>6</v>
      </c>
      <c r="B308" s="398" t="s">
        <v>513</v>
      </c>
      <c r="C308" s="395">
        <v>50</v>
      </c>
      <c r="D308" s="396">
        <v>100</v>
      </c>
      <c r="E308" s="397" t="s">
        <v>128</v>
      </c>
      <c r="F308" s="99">
        <v>5000</v>
      </c>
      <c r="G308" s="96">
        <v>25</v>
      </c>
      <c r="H308" s="100">
        <v>1250</v>
      </c>
      <c r="I308" s="96">
        <v>25</v>
      </c>
      <c r="J308" s="100">
        <v>1250</v>
      </c>
      <c r="K308" s="96">
        <v>25</v>
      </c>
      <c r="L308" s="100">
        <v>1250</v>
      </c>
      <c r="M308" s="96">
        <v>25</v>
      </c>
      <c r="N308" s="100">
        <v>1250</v>
      </c>
    </row>
    <row r="309" spans="1:14" ht="16" thickBot="1">
      <c r="A309" s="96">
        <v>7</v>
      </c>
      <c r="B309" s="398" t="s">
        <v>514</v>
      </c>
      <c r="C309" s="395">
        <v>10000</v>
      </c>
      <c r="D309" s="396">
        <v>1</v>
      </c>
      <c r="E309" s="397" t="s">
        <v>36</v>
      </c>
      <c r="F309" s="99">
        <v>10000</v>
      </c>
      <c r="G309" s="96">
        <v>1</v>
      </c>
      <c r="H309" s="100">
        <v>10000</v>
      </c>
      <c r="I309" s="96"/>
      <c r="J309" s="100"/>
      <c r="K309" s="96"/>
      <c r="L309" s="100"/>
      <c r="M309" s="96"/>
      <c r="N309" s="100"/>
    </row>
    <row r="310" spans="1:14" ht="16" thickBot="1">
      <c r="A310" s="96">
        <v>8</v>
      </c>
      <c r="B310" s="398" t="s">
        <v>515</v>
      </c>
      <c r="C310" s="395">
        <v>500</v>
      </c>
      <c r="D310" s="396">
        <v>2</v>
      </c>
      <c r="E310" s="397" t="s">
        <v>128</v>
      </c>
      <c r="F310" s="99">
        <v>1000</v>
      </c>
      <c r="G310" s="96">
        <v>2</v>
      </c>
      <c r="H310" s="100">
        <v>1000</v>
      </c>
      <c r="I310" s="96"/>
      <c r="J310" s="100"/>
      <c r="K310" s="96"/>
      <c r="L310" s="100"/>
      <c r="M310" s="96"/>
      <c r="N310" s="100"/>
    </row>
    <row r="311" spans="1:14" ht="16" thickBot="1">
      <c r="A311" s="96">
        <v>9</v>
      </c>
      <c r="B311" s="398" t="s">
        <v>516</v>
      </c>
      <c r="C311" s="395">
        <v>1000</v>
      </c>
      <c r="D311" s="396">
        <v>2</v>
      </c>
      <c r="E311" s="397" t="s">
        <v>36</v>
      </c>
      <c r="F311" s="99">
        <v>2000</v>
      </c>
      <c r="G311" s="96">
        <v>1</v>
      </c>
      <c r="H311" s="100">
        <v>1000</v>
      </c>
      <c r="I311" s="96"/>
      <c r="J311" s="100"/>
      <c r="K311" s="96">
        <v>1</v>
      </c>
      <c r="L311" s="100">
        <v>1000</v>
      </c>
      <c r="M311" s="96"/>
      <c r="N311" s="100"/>
    </row>
    <row r="312" spans="1:14" ht="16" thickBot="1">
      <c r="A312" s="96">
        <v>10</v>
      </c>
      <c r="B312" s="398" t="s">
        <v>517</v>
      </c>
      <c r="C312" s="395">
        <v>1000</v>
      </c>
      <c r="D312" s="396">
        <v>3</v>
      </c>
      <c r="E312" s="397" t="s">
        <v>36</v>
      </c>
      <c r="F312" s="99">
        <v>3000</v>
      </c>
      <c r="G312" s="96">
        <v>1</v>
      </c>
      <c r="H312" s="100">
        <v>1000</v>
      </c>
      <c r="I312" s="96">
        <v>1</v>
      </c>
      <c r="J312" s="100">
        <v>1000</v>
      </c>
      <c r="K312" s="96">
        <v>1</v>
      </c>
      <c r="L312" s="100">
        <v>1000</v>
      </c>
      <c r="M312" s="96"/>
      <c r="N312" s="100"/>
    </row>
    <row r="313" spans="1:14" ht="16" thickBot="1">
      <c r="A313" s="96">
        <v>11</v>
      </c>
      <c r="B313" s="398" t="s">
        <v>518</v>
      </c>
      <c r="C313" s="400">
        <v>10000</v>
      </c>
      <c r="D313" s="396">
        <v>1</v>
      </c>
      <c r="E313" s="397" t="s">
        <v>36</v>
      </c>
      <c r="F313" s="99">
        <v>10000</v>
      </c>
      <c r="G313" s="96">
        <v>1</v>
      </c>
      <c r="H313" s="100">
        <v>10000</v>
      </c>
      <c r="I313" s="96"/>
      <c r="J313" s="100"/>
      <c r="K313" s="96"/>
      <c r="L313" s="100"/>
      <c r="M313" s="96"/>
      <c r="N313" s="100"/>
    </row>
    <row r="314" spans="1:14" ht="16" thickBot="1">
      <c r="A314" s="96">
        <v>12</v>
      </c>
      <c r="B314" s="398" t="s">
        <v>519</v>
      </c>
      <c r="C314" s="395">
        <v>500</v>
      </c>
      <c r="D314" s="396">
        <v>3</v>
      </c>
      <c r="E314" s="409" t="s">
        <v>128</v>
      </c>
      <c r="F314" s="99">
        <v>1500</v>
      </c>
      <c r="G314" s="96">
        <v>1</v>
      </c>
      <c r="H314" s="100">
        <v>500</v>
      </c>
      <c r="I314" s="96">
        <v>1</v>
      </c>
      <c r="J314" s="100">
        <v>500</v>
      </c>
      <c r="K314" s="96">
        <v>1</v>
      </c>
      <c r="L314" s="100">
        <v>500</v>
      </c>
      <c r="M314" s="96"/>
      <c r="N314" s="100"/>
    </row>
    <row r="315" spans="1:14" ht="16" thickBot="1">
      <c r="A315" s="96">
        <v>13</v>
      </c>
      <c r="B315" s="398" t="s">
        <v>520</v>
      </c>
      <c r="C315" s="395">
        <v>41.67</v>
      </c>
      <c r="D315" s="396">
        <v>6</v>
      </c>
      <c r="E315" s="397" t="s">
        <v>68</v>
      </c>
      <c r="F315" s="99">
        <v>3000</v>
      </c>
      <c r="G315" s="96">
        <v>2</v>
      </c>
      <c r="H315" s="100">
        <v>83.34</v>
      </c>
      <c r="I315" s="96">
        <v>2</v>
      </c>
      <c r="J315" s="100">
        <v>83.34</v>
      </c>
      <c r="K315" s="96">
        <v>2</v>
      </c>
      <c r="L315" s="100">
        <v>83.34</v>
      </c>
      <c r="M315" s="96"/>
      <c r="N315" s="100"/>
    </row>
    <row r="316" spans="1:14" ht="16" thickBot="1">
      <c r="A316" s="96">
        <v>14</v>
      </c>
      <c r="B316" s="398" t="s">
        <v>521</v>
      </c>
      <c r="C316" s="395">
        <v>41.67</v>
      </c>
      <c r="D316" s="396">
        <v>6</v>
      </c>
      <c r="E316" s="397" t="s">
        <v>68</v>
      </c>
      <c r="F316" s="99">
        <v>3000</v>
      </c>
      <c r="G316" s="96">
        <v>2</v>
      </c>
      <c r="H316" s="100">
        <v>83.34</v>
      </c>
      <c r="I316" s="96">
        <v>2</v>
      </c>
      <c r="J316" s="100">
        <v>83.34</v>
      </c>
      <c r="K316" s="96">
        <v>2</v>
      </c>
      <c r="L316" s="100">
        <v>83.34</v>
      </c>
      <c r="M316" s="96"/>
      <c r="N316" s="100"/>
    </row>
    <row r="317" spans="1:14" ht="16" thickBot="1">
      <c r="A317" s="96">
        <v>15</v>
      </c>
      <c r="B317" s="398" t="s">
        <v>522</v>
      </c>
      <c r="C317" s="395">
        <v>27.78</v>
      </c>
      <c r="D317" s="396">
        <v>6</v>
      </c>
      <c r="E317" s="397" t="s">
        <v>68</v>
      </c>
      <c r="F317" s="99">
        <v>2000</v>
      </c>
      <c r="G317" s="96">
        <v>2</v>
      </c>
      <c r="H317" s="100">
        <v>55.56</v>
      </c>
      <c r="I317" s="96">
        <v>2</v>
      </c>
      <c r="J317" s="100">
        <v>55.56</v>
      </c>
      <c r="K317" s="96">
        <v>2</v>
      </c>
      <c r="L317" s="100">
        <v>55.56</v>
      </c>
      <c r="M317" s="96"/>
      <c r="N317" s="100"/>
    </row>
    <row r="318" spans="1:14" ht="16" thickBot="1">
      <c r="A318" s="96">
        <v>16</v>
      </c>
      <c r="B318" s="398" t="s">
        <v>523</v>
      </c>
      <c r="C318" s="395">
        <v>41.67</v>
      </c>
      <c r="D318" s="396">
        <v>3</v>
      </c>
      <c r="E318" s="397" t="s">
        <v>68</v>
      </c>
      <c r="F318" s="99">
        <v>1500</v>
      </c>
      <c r="G318" s="96">
        <v>1</v>
      </c>
      <c r="H318" s="395">
        <v>41.67</v>
      </c>
      <c r="I318" s="96">
        <v>1</v>
      </c>
      <c r="J318" s="395">
        <v>41.67</v>
      </c>
      <c r="K318" s="96">
        <v>1</v>
      </c>
      <c r="L318" s="395">
        <v>41.67</v>
      </c>
      <c r="M318" s="96"/>
      <c r="N318" s="100"/>
    </row>
    <row r="319" spans="1:14" ht="16" thickBot="1">
      <c r="A319" s="96"/>
      <c r="B319" s="398"/>
      <c r="C319" s="395"/>
      <c r="D319" s="396"/>
      <c r="E319" s="397"/>
      <c r="F319" s="99"/>
      <c r="G319" s="96"/>
      <c r="H319" s="100"/>
      <c r="I319" s="96"/>
      <c r="J319" s="100"/>
      <c r="K319" s="96"/>
      <c r="L319" s="100"/>
      <c r="M319" s="96"/>
      <c r="N319" s="100"/>
    </row>
    <row r="320" spans="1:14">
      <c r="A320" s="96" t="s">
        <v>196</v>
      </c>
      <c r="B320" s="299"/>
      <c r="C320" s="399"/>
      <c r="D320" s="396"/>
      <c r="E320" s="397"/>
      <c r="F320" s="99">
        <f>SUM(F302:F319)</f>
        <v>45900</v>
      </c>
      <c r="G320" s="96"/>
      <c r="H320" s="395"/>
      <c r="I320" s="96"/>
      <c r="J320" s="395"/>
      <c r="K320" s="96"/>
      <c r="L320" s="395"/>
      <c r="M320" s="96"/>
      <c r="N320" s="100"/>
    </row>
    <row r="321" spans="1:14">
      <c r="A321" s="96"/>
      <c r="B321" s="299"/>
      <c r="C321" s="399"/>
      <c r="D321" s="396"/>
      <c r="E321" s="397"/>
      <c r="F321" s="99"/>
      <c r="G321" s="96"/>
      <c r="H321" s="100"/>
      <c r="I321" s="96"/>
      <c r="J321" s="100"/>
      <c r="K321" s="96"/>
      <c r="L321" s="100"/>
      <c r="M321" s="96"/>
      <c r="N321" s="100"/>
    </row>
    <row r="322" spans="1:14">
      <c r="A322" s="269"/>
      <c r="B322" s="277"/>
      <c r="C322" s="402"/>
      <c r="D322" s="403"/>
      <c r="E322" s="404"/>
      <c r="F322" s="301"/>
      <c r="G322" s="301"/>
      <c r="H322" s="277"/>
      <c r="I322" s="277"/>
      <c r="J322" s="277"/>
      <c r="K322" s="277"/>
      <c r="L322" s="277"/>
      <c r="M322" s="277"/>
      <c r="N322" s="278"/>
    </row>
    <row r="323" spans="1:14">
      <c r="A323" s="302"/>
      <c r="B323" s="301" t="s">
        <v>197</v>
      </c>
      <c r="C323" s="303"/>
      <c r="D323" s="304"/>
      <c r="E323" s="305"/>
      <c r="F323" s="301"/>
      <c r="G323" s="301"/>
      <c r="H323" s="301"/>
      <c r="I323" s="301"/>
      <c r="J323" s="301"/>
      <c r="K323" s="301"/>
      <c r="L323" s="301"/>
      <c r="M323" s="301"/>
      <c r="N323" s="306"/>
    </row>
    <row r="324" spans="1:14">
      <c r="A324" s="302"/>
      <c r="B324" s="301"/>
      <c r="C324" s="303"/>
      <c r="D324" s="304"/>
      <c r="E324" s="305"/>
      <c r="F324" s="301"/>
      <c r="G324" s="301"/>
      <c r="H324" s="301" t="s">
        <v>99</v>
      </c>
      <c r="I324" s="301"/>
      <c r="J324" s="1387" t="s">
        <v>539</v>
      </c>
      <c r="K324" s="1387"/>
      <c r="L324" s="1387"/>
      <c r="M324" s="301"/>
      <c r="N324" s="306"/>
    </row>
    <row r="325" spans="1:14">
      <c r="A325" s="302"/>
      <c r="B325" s="301"/>
      <c r="C325" s="303"/>
      <c r="D325" s="304"/>
      <c r="E325" s="305"/>
      <c r="F325" s="301"/>
      <c r="G325" s="301"/>
      <c r="H325" s="301"/>
      <c r="I325" s="301"/>
      <c r="J325" s="1388" t="s">
        <v>408</v>
      </c>
      <c r="K325" s="1388"/>
      <c r="L325" s="1388"/>
      <c r="M325" s="301"/>
      <c r="N325" s="306"/>
    </row>
    <row r="326" spans="1:14">
      <c r="A326" s="283"/>
      <c r="B326" s="285"/>
      <c r="C326" s="280"/>
      <c r="D326" s="281"/>
      <c r="E326" s="282"/>
      <c r="F326" s="285"/>
      <c r="G326" s="285"/>
      <c r="H326" s="285"/>
      <c r="I326" s="285"/>
      <c r="J326" s="285"/>
      <c r="K326" s="285"/>
      <c r="L326" s="285"/>
      <c r="M326" s="285"/>
      <c r="N326" s="284"/>
    </row>
    <row r="334" spans="1:14">
      <c r="A334" s="261" t="s">
        <v>106</v>
      </c>
    </row>
    <row r="335" spans="1:14">
      <c r="A335" s="1397" t="s">
        <v>0</v>
      </c>
      <c r="B335" s="1397"/>
      <c r="C335" s="1397"/>
      <c r="D335" s="1397"/>
      <c r="E335" s="1397"/>
      <c r="F335" s="1397"/>
      <c r="G335" s="1397"/>
      <c r="H335" s="1397"/>
      <c r="I335" s="1397"/>
      <c r="J335" s="1397"/>
      <c r="K335" s="1397"/>
      <c r="L335" s="1397"/>
      <c r="M335" s="1397"/>
      <c r="N335" s="1397"/>
    </row>
    <row r="336" spans="1:14">
      <c r="A336" s="1398" t="s">
        <v>1</v>
      </c>
      <c r="B336" s="1398"/>
      <c r="C336" s="1398"/>
      <c r="D336" s="1398"/>
      <c r="E336" s="1398"/>
      <c r="F336" s="1398"/>
      <c r="G336" s="1398"/>
      <c r="H336" s="1398"/>
      <c r="I336" s="1398"/>
      <c r="J336" s="1398"/>
      <c r="K336" s="1398"/>
      <c r="L336" s="1398"/>
      <c r="M336" s="1398"/>
      <c r="N336" s="1398"/>
    </row>
    <row r="337" spans="1:14">
      <c r="C337" s="264"/>
      <c r="D337" s="265"/>
      <c r="E337" s="266"/>
      <c r="F337" s="267"/>
    </row>
    <row r="338" spans="1:14">
      <c r="A338" s="268" t="s">
        <v>376</v>
      </c>
      <c r="B338" s="268"/>
      <c r="C338" s="264"/>
      <c r="D338" s="265"/>
      <c r="E338" s="266"/>
    </row>
    <row r="339" spans="1:14">
      <c r="A339" s="269" t="s">
        <v>109</v>
      </c>
      <c r="B339" s="270"/>
      <c r="C339" s="271"/>
      <c r="D339" s="272"/>
      <c r="E339" s="273"/>
      <c r="F339" s="274" t="s">
        <v>110</v>
      </c>
      <c r="G339" s="275"/>
      <c r="H339" s="275"/>
      <c r="I339" s="275"/>
      <c r="J339" s="276"/>
      <c r="K339" s="277" t="s">
        <v>835</v>
      </c>
      <c r="L339" s="277"/>
      <c r="M339" s="277"/>
      <c r="N339" s="278"/>
    </row>
    <row r="340" spans="1:14">
      <c r="A340" s="279" t="s">
        <v>829</v>
      </c>
      <c r="B340" s="268"/>
      <c r="C340" s="280"/>
      <c r="D340" s="281"/>
      <c r="E340" s="282"/>
      <c r="F340" s="283" t="s">
        <v>113</v>
      </c>
      <c r="G340" s="283" t="s">
        <v>8</v>
      </c>
      <c r="H340" s="284"/>
      <c r="I340" s="274" t="s">
        <v>114</v>
      </c>
      <c r="J340" s="276"/>
      <c r="K340" s="285" t="s">
        <v>205</v>
      </c>
      <c r="L340" s="285"/>
      <c r="M340" s="285"/>
      <c r="N340" s="284"/>
    </row>
    <row r="341" spans="1:14">
      <c r="A341" s="286"/>
      <c r="B341" s="269"/>
      <c r="C341" s="287"/>
      <c r="D341" s="288"/>
      <c r="E341" s="289"/>
      <c r="F341" s="269"/>
      <c r="G341" s="1391" t="s">
        <v>116</v>
      </c>
      <c r="H341" s="1399"/>
      <c r="I341" s="1399"/>
      <c r="J341" s="1399"/>
      <c r="K341" s="1399"/>
      <c r="L341" s="1399"/>
      <c r="M341" s="1399"/>
      <c r="N341" s="1392"/>
    </row>
    <row r="342" spans="1:14">
      <c r="A342" s="408" t="s">
        <v>10</v>
      </c>
      <c r="B342" s="292" t="s">
        <v>11</v>
      </c>
      <c r="C342" s="291" t="s">
        <v>117</v>
      </c>
      <c r="D342" s="1389" t="s">
        <v>13</v>
      </c>
      <c r="E342" s="1390"/>
      <c r="F342" s="292" t="s">
        <v>14</v>
      </c>
      <c r="G342" s="1391" t="s">
        <v>118</v>
      </c>
      <c r="H342" s="1392"/>
      <c r="I342" s="1391" t="s">
        <v>119</v>
      </c>
      <c r="J342" s="1392"/>
      <c r="K342" s="1391" t="s">
        <v>120</v>
      </c>
      <c r="L342" s="1392"/>
      <c r="M342" s="1391" t="s">
        <v>121</v>
      </c>
      <c r="N342" s="1392"/>
    </row>
    <row r="343" spans="1:14" ht="13.5" thickBot="1">
      <c r="A343" s="293"/>
      <c r="B343" s="283"/>
      <c r="C343" s="294"/>
      <c r="D343" s="295"/>
      <c r="E343" s="296"/>
      <c r="F343" s="283"/>
      <c r="G343" s="297" t="s">
        <v>22</v>
      </c>
      <c r="H343" s="96" t="s">
        <v>21</v>
      </c>
      <c r="I343" s="96" t="s">
        <v>22</v>
      </c>
      <c r="J343" s="96" t="s">
        <v>122</v>
      </c>
      <c r="K343" s="297" t="s">
        <v>22</v>
      </c>
      <c r="L343" s="298" t="s">
        <v>122</v>
      </c>
      <c r="M343" s="297" t="s">
        <v>22</v>
      </c>
      <c r="N343" s="297" t="s">
        <v>21</v>
      </c>
    </row>
    <row r="344" spans="1:14" ht="16" thickBot="1">
      <c r="A344" s="96">
        <v>1</v>
      </c>
      <c r="B344" s="394" t="s">
        <v>524</v>
      </c>
      <c r="C344" s="411">
        <v>5000</v>
      </c>
      <c r="D344" s="412" t="s">
        <v>525</v>
      </c>
      <c r="E344" s="397"/>
      <c r="F344" s="411">
        <v>10000</v>
      </c>
      <c r="G344" s="412">
        <v>1</v>
      </c>
      <c r="H344" s="100"/>
      <c r="I344" s="412"/>
      <c r="J344" s="100"/>
      <c r="K344" s="412">
        <v>1</v>
      </c>
      <c r="L344" s="100"/>
      <c r="M344" s="412"/>
      <c r="N344" s="100"/>
    </row>
    <row r="345" spans="1:14" ht="16" thickBot="1">
      <c r="A345" s="96">
        <v>2</v>
      </c>
      <c r="B345" s="398" t="s">
        <v>526</v>
      </c>
      <c r="C345" s="413">
        <v>30</v>
      </c>
      <c r="D345" s="414" t="s">
        <v>527</v>
      </c>
      <c r="E345" s="397"/>
      <c r="F345" s="413">
        <v>3000</v>
      </c>
      <c r="G345" s="414">
        <v>25</v>
      </c>
      <c r="H345" s="100"/>
      <c r="I345" s="414">
        <v>25</v>
      </c>
      <c r="J345" s="100"/>
      <c r="K345" s="414">
        <v>25</v>
      </c>
      <c r="L345" s="100"/>
      <c r="M345" s="414">
        <v>25</v>
      </c>
      <c r="N345" s="100"/>
    </row>
    <row r="346" spans="1:14" ht="16" thickBot="1">
      <c r="A346" s="96">
        <v>3</v>
      </c>
      <c r="B346" s="398" t="s">
        <v>528</v>
      </c>
      <c r="C346" s="413">
        <v>55</v>
      </c>
      <c r="D346" s="414" t="s">
        <v>527</v>
      </c>
      <c r="E346" s="397"/>
      <c r="F346" s="413">
        <v>5500</v>
      </c>
      <c r="G346" s="414">
        <v>25</v>
      </c>
      <c r="H346" s="100"/>
      <c r="I346" s="414">
        <v>25</v>
      </c>
      <c r="J346" s="100"/>
      <c r="K346" s="414">
        <v>25</v>
      </c>
      <c r="L346" s="100"/>
      <c r="M346" s="414">
        <v>25</v>
      </c>
      <c r="N346" s="100"/>
    </row>
    <row r="347" spans="1:14" ht="16" thickBot="1">
      <c r="A347" s="96">
        <v>4</v>
      </c>
      <c r="B347" s="398" t="s">
        <v>529</v>
      </c>
      <c r="C347" s="413">
        <v>65</v>
      </c>
      <c r="D347" s="414" t="s">
        <v>527</v>
      </c>
      <c r="E347" s="397"/>
      <c r="F347" s="413">
        <v>6500</v>
      </c>
      <c r="G347" s="414">
        <v>25</v>
      </c>
      <c r="H347" s="100"/>
      <c r="I347" s="414">
        <v>25</v>
      </c>
      <c r="J347" s="100"/>
      <c r="K347" s="414">
        <v>25</v>
      </c>
      <c r="L347" s="100"/>
      <c r="M347" s="414">
        <v>25</v>
      </c>
      <c r="N347" s="100"/>
    </row>
    <row r="348" spans="1:14" ht="16" thickBot="1">
      <c r="A348" s="96">
        <v>5</v>
      </c>
      <c r="B348" s="398" t="s">
        <v>524</v>
      </c>
      <c r="C348" s="413">
        <v>8000</v>
      </c>
      <c r="D348" s="414" t="s">
        <v>525</v>
      </c>
      <c r="E348" s="397"/>
      <c r="F348" s="413">
        <v>16000</v>
      </c>
      <c r="G348" s="414">
        <v>1</v>
      </c>
      <c r="H348" s="100"/>
      <c r="I348" s="414"/>
      <c r="J348" s="100"/>
      <c r="K348" s="414">
        <v>1</v>
      </c>
      <c r="L348" s="100"/>
      <c r="M348" s="414"/>
      <c r="N348" s="100"/>
    </row>
    <row r="349" spans="1:14" ht="16" thickBot="1">
      <c r="A349" s="96">
        <v>6</v>
      </c>
      <c r="B349" s="398" t="s">
        <v>530</v>
      </c>
      <c r="C349" s="413">
        <v>6000</v>
      </c>
      <c r="D349" s="414" t="s">
        <v>531</v>
      </c>
      <c r="E349" s="397"/>
      <c r="F349" s="413">
        <v>12000</v>
      </c>
      <c r="G349" s="414">
        <v>1</v>
      </c>
      <c r="H349" s="100"/>
      <c r="I349" s="414">
        <v>1</v>
      </c>
      <c r="J349" s="100"/>
      <c r="K349" s="414"/>
      <c r="L349" s="100"/>
      <c r="M349" s="414"/>
      <c r="N349" s="100"/>
    </row>
    <row r="350" spans="1:14" ht="16" thickBot="1">
      <c r="A350" s="96">
        <v>7</v>
      </c>
      <c r="B350" s="398" t="s">
        <v>532</v>
      </c>
      <c r="C350" s="413">
        <v>15000</v>
      </c>
      <c r="D350" s="414" t="s">
        <v>533</v>
      </c>
      <c r="E350" s="397"/>
      <c r="F350" s="413">
        <v>15000</v>
      </c>
      <c r="G350" s="414">
        <v>1</v>
      </c>
      <c r="H350" s="100"/>
      <c r="I350" s="414"/>
      <c r="J350" s="100"/>
      <c r="K350" s="414"/>
      <c r="L350" s="100"/>
      <c r="M350" s="414"/>
      <c r="N350" s="100"/>
    </row>
    <row r="351" spans="1:14" ht="16" thickBot="1">
      <c r="A351" s="96">
        <v>8</v>
      </c>
      <c r="B351" s="398" t="s">
        <v>534</v>
      </c>
      <c r="C351" s="413">
        <v>2500</v>
      </c>
      <c r="D351" s="414" t="s">
        <v>535</v>
      </c>
      <c r="E351" s="397"/>
      <c r="F351" s="413">
        <v>25000</v>
      </c>
      <c r="G351" s="414">
        <v>4</v>
      </c>
      <c r="H351" s="100"/>
      <c r="I351" s="414">
        <v>2</v>
      </c>
      <c r="J351" s="100"/>
      <c r="K351" s="414">
        <v>2</v>
      </c>
      <c r="L351" s="100"/>
      <c r="M351" s="414">
        <v>2</v>
      </c>
      <c r="N351" s="100"/>
    </row>
    <row r="352" spans="1:14" ht="16" thickBot="1">
      <c r="A352" s="96">
        <v>9</v>
      </c>
      <c r="B352" s="398" t="s">
        <v>536</v>
      </c>
      <c r="C352" s="413">
        <v>4000</v>
      </c>
      <c r="D352" s="414" t="s">
        <v>537</v>
      </c>
      <c r="E352" s="397"/>
      <c r="F352" s="413">
        <v>20000</v>
      </c>
      <c r="G352" s="414">
        <v>2</v>
      </c>
      <c r="H352" s="100"/>
      <c r="I352" s="414">
        <v>1</v>
      </c>
      <c r="J352" s="100"/>
      <c r="K352" s="414">
        <v>1</v>
      </c>
      <c r="L352" s="100"/>
      <c r="M352" s="414">
        <v>1</v>
      </c>
      <c r="N352" s="100"/>
    </row>
    <row r="353" spans="1:14" ht="16" thickBot="1">
      <c r="A353" s="96">
        <v>10</v>
      </c>
      <c r="B353" s="398"/>
      <c r="C353" s="395"/>
      <c r="D353" s="396"/>
      <c r="E353" s="397"/>
      <c r="F353" s="99"/>
      <c r="G353" s="96"/>
      <c r="H353" s="100"/>
      <c r="I353" s="96"/>
      <c r="J353" s="100"/>
      <c r="K353" s="96"/>
      <c r="L353" s="100"/>
      <c r="M353" s="96"/>
      <c r="N353" s="100"/>
    </row>
    <row r="354" spans="1:14" ht="16" thickBot="1">
      <c r="A354" s="96">
        <v>11</v>
      </c>
      <c r="B354" s="398"/>
      <c r="C354" s="400"/>
      <c r="D354" s="396"/>
      <c r="E354" s="397"/>
      <c r="F354" s="99"/>
      <c r="G354" s="96"/>
      <c r="H354" s="100"/>
      <c r="I354" s="96"/>
      <c r="J354" s="100"/>
      <c r="K354" s="96"/>
      <c r="L354" s="100"/>
      <c r="M354" s="96"/>
      <c r="N354" s="100"/>
    </row>
    <row r="355" spans="1:14" ht="16" thickBot="1">
      <c r="A355" s="96">
        <v>12</v>
      </c>
      <c r="B355" s="398"/>
      <c r="C355" s="395"/>
      <c r="D355" s="396"/>
      <c r="E355" s="409"/>
      <c r="F355" s="99"/>
      <c r="G355" s="96"/>
      <c r="H355" s="100"/>
      <c r="I355" s="96"/>
      <c r="J355" s="100"/>
      <c r="K355" s="96"/>
      <c r="L355" s="100"/>
      <c r="M355" s="96"/>
      <c r="N355" s="100"/>
    </row>
    <row r="356" spans="1:14" ht="16" thickBot="1">
      <c r="A356" s="96">
        <v>13</v>
      </c>
      <c r="B356" s="398"/>
      <c r="C356" s="395"/>
      <c r="D356" s="396"/>
      <c r="E356" s="397"/>
      <c r="F356" s="99"/>
      <c r="G356" s="96"/>
      <c r="H356" s="100"/>
      <c r="I356" s="96"/>
      <c r="J356" s="100"/>
      <c r="K356" s="96"/>
      <c r="L356" s="100"/>
      <c r="M356" s="96"/>
      <c r="N356" s="100"/>
    </row>
    <row r="357" spans="1:14" ht="16" thickBot="1">
      <c r="A357" s="96">
        <v>14</v>
      </c>
      <c r="B357" s="398"/>
      <c r="C357" s="395"/>
      <c r="D357" s="396"/>
      <c r="E357" s="397"/>
      <c r="F357" s="99"/>
      <c r="G357" s="96"/>
      <c r="H357" s="100"/>
      <c r="I357" s="96"/>
      <c r="J357" s="100"/>
      <c r="K357" s="96"/>
      <c r="L357" s="100"/>
      <c r="M357" s="96"/>
      <c r="N357" s="100"/>
    </row>
    <row r="358" spans="1:14" ht="16" thickBot="1">
      <c r="A358" s="96">
        <v>15</v>
      </c>
      <c r="B358" s="398"/>
      <c r="C358" s="395"/>
      <c r="D358" s="396"/>
      <c r="E358" s="397"/>
      <c r="F358" s="99"/>
      <c r="G358" s="96"/>
      <c r="H358" s="100"/>
      <c r="I358" s="96"/>
      <c r="J358" s="100"/>
      <c r="K358" s="96"/>
      <c r="L358" s="100"/>
      <c r="M358" s="96"/>
      <c r="N358" s="100"/>
    </row>
    <row r="359" spans="1:14" ht="16" thickBot="1">
      <c r="A359" s="96">
        <v>16</v>
      </c>
      <c r="B359" s="398"/>
      <c r="C359" s="395"/>
      <c r="D359" s="396"/>
      <c r="E359" s="397"/>
      <c r="F359" s="99"/>
      <c r="G359" s="96"/>
      <c r="H359" s="395"/>
      <c r="I359" s="96"/>
      <c r="J359" s="395"/>
      <c r="K359" s="96"/>
      <c r="L359" s="395"/>
      <c r="M359" s="96"/>
      <c r="N359" s="100"/>
    </row>
    <row r="360" spans="1:14" ht="16" thickBot="1">
      <c r="A360" s="96"/>
      <c r="B360" s="398"/>
      <c r="C360" s="395"/>
      <c r="D360" s="396"/>
      <c r="E360" s="397"/>
      <c r="F360" s="99"/>
      <c r="G360" s="96"/>
      <c r="H360" s="100"/>
      <c r="I360" s="96"/>
      <c r="J360" s="100"/>
      <c r="K360" s="96"/>
      <c r="L360" s="100"/>
      <c r="M360" s="96"/>
      <c r="N360" s="100"/>
    </row>
    <row r="361" spans="1:14">
      <c r="A361" s="96" t="s">
        <v>196</v>
      </c>
      <c r="B361" s="299"/>
      <c r="C361" s="399"/>
      <c r="D361" s="396"/>
      <c r="E361" s="397"/>
      <c r="F361" s="99">
        <f>SUM(F343:F360)</f>
        <v>113000</v>
      </c>
      <c r="G361" s="96"/>
      <c r="H361" s="395"/>
      <c r="I361" s="96"/>
      <c r="J361" s="395"/>
      <c r="K361" s="96"/>
      <c r="L361" s="395"/>
      <c r="M361" s="96"/>
      <c r="N361" s="100"/>
    </row>
    <row r="362" spans="1:14" ht="15.5">
      <c r="A362" s="96"/>
      <c r="B362" s="415" t="s">
        <v>96</v>
      </c>
      <c r="C362" s="416"/>
      <c r="D362" s="417"/>
      <c r="E362" s="418"/>
      <c r="F362" s="419" t="s">
        <v>538</v>
      </c>
      <c r="G362" s="96"/>
      <c r="H362" s="100"/>
      <c r="I362" s="96"/>
      <c r="J362" s="100"/>
      <c r="K362" s="96"/>
      <c r="L362" s="100"/>
      <c r="M362" s="96"/>
      <c r="N362" s="100"/>
    </row>
    <row r="363" spans="1:14">
      <c r="A363" s="269"/>
      <c r="B363" s="277"/>
      <c r="C363" s="402"/>
      <c r="D363" s="403"/>
      <c r="E363" s="404"/>
      <c r="F363" s="301"/>
      <c r="G363" s="301"/>
      <c r="H363" s="277"/>
      <c r="I363" s="277"/>
      <c r="J363" s="277"/>
      <c r="K363" s="277"/>
      <c r="L363" s="277"/>
      <c r="M363" s="277"/>
      <c r="N363" s="278"/>
    </row>
    <row r="364" spans="1:14">
      <c r="A364" s="302"/>
      <c r="B364" s="301" t="s">
        <v>197</v>
      </c>
      <c r="C364" s="303"/>
      <c r="D364" s="304"/>
      <c r="E364" s="305"/>
      <c r="F364" s="301"/>
      <c r="G364" s="301"/>
      <c r="H364" s="301"/>
      <c r="I364" s="301"/>
      <c r="J364" s="301"/>
      <c r="K364" s="301"/>
      <c r="L364" s="301"/>
      <c r="M364" s="301"/>
      <c r="N364" s="306"/>
    </row>
    <row r="365" spans="1:14">
      <c r="A365" s="302"/>
      <c r="B365" s="301"/>
      <c r="C365" s="303"/>
      <c r="D365" s="304"/>
      <c r="E365" s="305"/>
      <c r="F365" s="301"/>
      <c r="G365" s="301"/>
      <c r="H365" s="301" t="s">
        <v>99</v>
      </c>
      <c r="I365" s="301"/>
      <c r="J365" s="1387" t="s">
        <v>539</v>
      </c>
      <c r="K365" s="1387"/>
      <c r="L365" s="1387"/>
      <c r="M365" s="301"/>
      <c r="N365" s="306"/>
    </row>
    <row r="366" spans="1:14">
      <c r="A366" s="302"/>
      <c r="B366" s="301"/>
      <c r="C366" s="303"/>
      <c r="D366" s="304"/>
      <c r="E366" s="305"/>
      <c r="F366" s="301"/>
      <c r="G366" s="301"/>
      <c r="H366" s="301"/>
      <c r="I366" s="301"/>
      <c r="J366" s="1388" t="s">
        <v>408</v>
      </c>
      <c r="K366" s="1388"/>
      <c r="L366" s="1388"/>
      <c r="M366" s="301"/>
      <c r="N366" s="306"/>
    </row>
    <row r="367" spans="1:14">
      <c r="A367" s="283"/>
      <c r="B367" s="285"/>
      <c r="C367" s="280"/>
      <c r="D367" s="281"/>
      <c r="E367" s="282"/>
      <c r="F367" s="285"/>
      <c r="G367" s="285"/>
      <c r="H367" s="285"/>
      <c r="I367" s="285"/>
      <c r="J367" s="285"/>
      <c r="K367" s="285"/>
      <c r="L367" s="285"/>
      <c r="M367" s="285"/>
      <c r="N367" s="284"/>
    </row>
  </sheetData>
  <mergeCells count="70">
    <mergeCell ref="J365:L365"/>
    <mergeCell ref="J366:L366"/>
    <mergeCell ref="J324:L324"/>
    <mergeCell ref="J325:L325"/>
    <mergeCell ref="A335:N335"/>
    <mergeCell ref="A336:N336"/>
    <mergeCell ref="G341:N341"/>
    <mergeCell ref="D342:E342"/>
    <mergeCell ref="G342:H342"/>
    <mergeCell ref="I342:J342"/>
    <mergeCell ref="K342:L342"/>
    <mergeCell ref="M342:N342"/>
    <mergeCell ref="J273:L273"/>
    <mergeCell ref="J274:L274"/>
    <mergeCell ref="A294:N294"/>
    <mergeCell ref="A295:N295"/>
    <mergeCell ref="G300:N300"/>
    <mergeCell ref="D301:E301"/>
    <mergeCell ref="G301:H301"/>
    <mergeCell ref="I301:J301"/>
    <mergeCell ref="K301:L301"/>
    <mergeCell ref="M301:N301"/>
    <mergeCell ref="J214:L214"/>
    <mergeCell ref="J215:L215"/>
    <mergeCell ref="A235:N235"/>
    <mergeCell ref="A236:N236"/>
    <mergeCell ref="G241:N241"/>
    <mergeCell ref="D242:E242"/>
    <mergeCell ref="G242:H242"/>
    <mergeCell ref="I242:J242"/>
    <mergeCell ref="K242:L242"/>
    <mergeCell ref="M242:N242"/>
    <mergeCell ref="J155:L155"/>
    <mergeCell ref="J156:L156"/>
    <mergeCell ref="A176:N176"/>
    <mergeCell ref="A177:N177"/>
    <mergeCell ref="G182:N182"/>
    <mergeCell ref="D183:E183"/>
    <mergeCell ref="G183:H183"/>
    <mergeCell ref="I183:J183"/>
    <mergeCell ref="K183:L183"/>
    <mergeCell ref="M183:N183"/>
    <mergeCell ref="J96:L96"/>
    <mergeCell ref="J97:L97"/>
    <mergeCell ref="A117:N117"/>
    <mergeCell ref="A118:N118"/>
    <mergeCell ref="G123:N123"/>
    <mergeCell ref="D124:E124"/>
    <mergeCell ref="G124:H124"/>
    <mergeCell ref="I124:J124"/>
    <mergeCell ref="K124:L124"/>
    <mergeCell ref="M124:N124"/>
    <mergeCell ref="J40:L40"/>
    <mergeCell ref="J41:L41"/>
    <mergeCell ref="A58:N58"/>
    <mergeCell ref="A59:N59"/>
    <mergeCell ref="G64:N64"/>
    <mergeCell ref="D65:E65"/>
    <mergeCell ref="G65:H65"/>
    <mergeCell ref="I65:J65"/>
    <mergeCell ref="K65:L65"/>
    <mergeCell ref="M65:N65"/>
    <mergeCell ref="A2:N2"/>
    <mergeCell ref="A3:N3"/>
    <mergeCell ref="G8:N8"/>
    <mergeCell ref="D9:E9"/>
    <mergeCell ref="G9:H9"/>
    <mergeCell ref="I9:J9"/>
    <mergeCell ref="K9:L9"/>
    <mergeCell ref="M9:N9"/>
  </mergeCells>
  <pageMargins left="0.75" right="0.5" top="0" bottom="0" header="0.5" footer="0.5"/>
  <pageSetup paperSize="5" scale="78"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FF501-40A9-4CEA-8528-608279B1A9BA}">
  <sheetPr>
    <tabColor rgb="FFFF0000"/>
  </sheetPr>
  <dimension ref="B1:Q138"/>
  <sheetViews>
    <sheetView view="pageLayout" topLeftCell="A112" zoomScale="50" zoomScaleNormal="100" zoomScaleSheetLayoutView="96" zoomScalePageLayoutView="50" workbookViewId="0">
      <selection activeCell="M108" sqref="M108"/>
    </sheetView>
  </sheetViews>
  <sheetFormatPr defaultColWidth="9.1796875" defaultRowHeight="13"/>
  <cols>
    <col min="1" max="1" width="15.81640625" style="1086" customWidth="1"/>
    <col min="2" max="2" width="8.453125" style="1084" customWidth="1"/>
    <col min="3" max="3" width="41.81640625" style="1084" customWidth="1"/>
    <col min="4" max="4" width="13.81640625" style="1085" customWidth="1"/>
    <col min="5" max="5" width="10" style="1084" customWidth="1"/>
    <col min="6" max="6" width="0.453125" style="1084" customWidth="1"/>
    <col min="7" max="7" width="17.7265625" style="1084" customWidth="1"/>
    <col min="8" max="8" width="6.54296875" style="1084" customWidth="1"/>
    <col min="9" max="9" width="11.7265625" style="1084" customWidth="1"/>
    <col min="10" max="10" width="6.7265625" style="1084" customWidth="1"/>
    <col min="11" max="11" width="11" style="1084" customWidth="1"/>
    <col min="12" max="12" width="11.54296875" style="1084" hidden="1" customWidth="1"/>
    <col min="13" max="13" width="6.54296875" style="1084" customWidth="1"/>
    <col min="14" max="14" width="11.1796875" style="1084" customWidth="1"/>
    <col min="15" max="15" width="6.54296875" style="1084" customWidth="1"/>
    <col min="16" max="16" width="9.81640625" style="1084" customWidth="1"/>
    <col min="17" max="256" width="9.1796875" style="1086"/>
    <col min="257" max="257" width="15.81640625" style="1086" customWidth="1"/>
    <col min="258" max="258" width="8.453125" style="1086" customWidth="1"/>
    <col min="259" max="259" width="41.81640625" style="1086" customWidth="1"/>
    <col min="260" max="260" width="13.81640625" style="1086" customWidth="1"/>
    <col min="261" max="261" width="10" style="1086" customWidth="1"/>
    <col min="262" max="262" width="0.453125" style="1086" customWidth="1"/>
    <col min="263" max="263" width="17.7265625" style="1086" customWidth="1"/>
    <col min="264" max="264" width="6.54296875" style="1086" customWidth="1"/>
    <col min="265" max="265" width="11.7265625" style="1086" customWidth="1"/>
    <col min="266" max="266" width="6.7265625" style="1086" customWidth="1"/>
    <col min="267" max="267" width="11" style="1086" customWidth="1"/>
    <col min="268" max="268" width="0" style="1086" hidden="1" customWidth="1"/>
    <col min="269" max="269" width="6.54296875" style="1086" customWidth="1"/>
    <col min="270" max="270" width="11.1796875" style="1086" customWidth="1"/>
    <col min="271" max="271" width="6.54296875" style="1086" customWidth="1"/>
    <col min="272" max="272" width="9.81640625" style="1086" customWidth="1"/>
    <col min="273" max="512" width="9.1796875" style="1086"/>
    <col min="513" max="513" width="15.81640625" style="1086" customWidth="1"/>
    <col min="514" max="514" width="8.453125" style="1086" customWidth="1"/>
    <col min="515" max="515" width="41.81640625" style="1086" customWidth="1"/>
    <col min="516" max="516" width="13.81640625" style="1086" customWidth="1"/>
    <col min="517" max="517" width="10" style="1086" customWidth="1"/>
    <col min="518" max="518" width="0.453125" style="1086" customWidth="1"/>
    <col min="519" max="519" width="17.7265625" style="1086" customWidth="1"/>
    <col min="520" max="520" width="6.54296875" style="1086" customWidth="1"/>
    <col min="521" max="521" width="11.7265625" style="1086" customWidth="1"/>
    <col min="522" max="522" width="6.7265625" style="1086" customWidth="1"/>
    <col min="523" max="523" width="11" style="1086" customWidth="1"/>
    <col min="524" max="524" width="0" style="1086" hidden="1" customWidth="1"/>
    <col min="525" max="525" width="6.54296875" style="1086" customWidth="1"/>
    <col min="526" max="526" width="11.1796875" style="1086" customWidth="1"/>
    <col min="527" max="527" width="6.54296875" style="1086" customWidth="1"/>
    <col min="528" max="528" width="9.81640625" style="1086" customWidth="1"/>
    <col min="529" max="768" width="9.1796875" style="1086"/>
    <col min="769" max="769" width="15.81640625" style="1086" customWidth="1"/>
    <col min="770" max="770" width="8.453125" style="1086" customWidth="1"/>
    <col min="771" max="771" width="41.81640625" style="1086" customWidth="1"/>
    <col min="772" max="772" width="13.81640625" style="1086" customWidth="1"/>
    <col min="773" max="773" width="10" style="1086" customWidth="1"/>
    <col min="774" max="774" width="0.453125" style="1086" customWidth="1"/>
    <col min="775" max="775" width="17.7265625" style="1086" customWidth="1"/>
    <col min="776" max="776" width="6.54296875" style="1086" customWidth="1"/>
    <col min="777" max="777" width="11.7265625" style="1086" customWidth="1"/>
    <col min="778" max="778" width="6.7265625" style="1086" customWidth="1"/>
    <col min="779" max="779" width="11" style="1086" customWidth="1"/>
    <col min="780" max="780" width="0" style="1086" hidden="1" customWidth="1"/>
    <col min="781" max="781" width="6.54296875" style="1086" customWidth="1"/>
    <col min="782" max="782" width="11.1796875" style="1086" customWidth="1"/>
    <col min="783" max="783" width="6.54296875" style="1086" customWidth="1"/>
    <col min="784" max="784" width="9.81640625" style="1086" customWidth="1"/>
    <col min="785" max="1024" width="9.1796875" style="1086"/>
    <col min="1025" max="1025" width="15.81640625" style="1086" customWidth="1"/>
    <col min="1026" max="1026" width="8.453125" style="1086" customWidth="1"/>
    <col min="1027" max="1027" width="41.81640625" style="1086" customWidth="1"/>
    <col min="1028" max="1028" width="13.81640625" style="1086" customWidth="1"/>
    <col min="1029" max="1029" width="10" style="1086" customWidth="1"/>
    <col min="1030" max="1030" width="0.453125" style="1086" customWidth="1"/>
    <col min="1031" max="1031" width="17.7265625" style="1086" customWidth="1"/>
    <col min="1032" max="1032" width="6.54296875" style="1086" customWidth="1"/>
    <col min="1033" max="1033" width="11.7265625" style="1086" customWidth="1"/>
    <col min="1034" max="1034" width="6.7265625" style="1086" customWidth="1"/>
    <col min="1035" max="1035" width="11" style="1086" customWidth="1"/>
    <col min="1036" max="1036" width="0" style="1086" hidden="1" customWidth="1"/>
    <col min="1037" max="1037" width="6.54296875" style="1086" customWidth="1"/>
    <col min="1038" max="1038" width="11.1796875" style="1086" customWidth="1"/>
    <col min="1039" max="1039" width="6.54296875" style="1086" customWidth="1"/>
    <col min="1040" max="1040" width="9.81640625" style="1086" customWidth="1"/>
    <col min="1041" max="1280" width="9.1796875" style="1086"/>
    <col min="1281" max="1281" width="15.81640625" style="1086" customWidth="1"/>
    <col min="1282" max="1282" width="8.453125" style="1086" customWidth="1"/>
    <col min="1283" max="1283" width="41.81640625" style="1086" customWidth="1"/>
    <col min="1284" max="1284" width="13.81640625" style="1086" customWidth="1"/>
    <col min="1285" max="1285" width="10" style="1086" customWidth="1"/>
    <col min="1286" max="1286" width="0.453125" style="1086" customWidth="1"/>
    <col min="1287" max="1287" width="17.7265625" style="1086" customWidth="1"/>
    <col min="1288" max="1288" width="6.54296875" style="1086" customWidth="1"/>
    <col min="1289" max="1289" width="11.7265625" style="1086" customWidth="1"/>
    <col min="1290" max="1290" width="6.7265625" style="1086" customWidth="1"/>
    <col min="1291" max="1291" width="11" style="1086" customWidth="1"/>
    <col min="1292" max="1292" width="0" style="1086" hidden="1" customWidth="1"/>
    <col min="1293" max="1293" width="6.54296875" style="1086" customWidth="1"/>
    <col min="1294" max="1294" width="11.1796875" style="1086" customWidth="1"/>
    <col min="1295" max="1295" width="6.54296875" style="1086" customWidth="1"/>
    <col min="1296" max="1296" width="9.81640625" style="1086" customWidth="1"/>
    <col min="1297" max="1536" width="9.1796875" style="1086"/>
    <col min="1537" max="1537" width="15.81640625" style="1086" customWidth="1"/>
    <col min="1538" max="1538" width="8.453125" style="1086" customWidth="1"/>
    <col min="1539" max="1539" width="41.81640625" style="1086" customWidth="1"/>
    <col min="1540" max="1540" width="13.81640625" style="1086" customWidth="1"/>
    <col min="1541" max="1541" width="10" style="1086" customWidth="1"/>
    <col min="1542" max="1542" width="0.453125" style="1086" customWidth="1"/>
    <col min="1543" max="1543" width="17.7265625" style="1086" customWidth="1"/>
    <col min="1544" max="1544" width="6.54296875" style="1086" customWidth="1"/>
    <col min="1545" max="1545" width="11.7265625" style="1086" customWidth="1"/>
    <col min="1546" max="1546" width="6.7265625" style="1086" customWidth="1"/>
    <col min="1547" max="1547" width="11" style="1086" customWidth="1"/>
    <col min="1548" max="1548" width="0" style="1086" hidden="1" customWidth="1"/>
    <col min="1549" max="1549" width="6.54296875" style="1086" customWidth="1"/>
    <col min="1550" max="1550" width="11.1796875" style="1086" customWidth="1"/>
    <col min="1551" max="1551" width="6.54296875" style="1086" customWidth="1"/>
    <col min="1552" max="1552" width="9.81640625" style="1086" customWidth="1"/>
    <col min="1553" max="1792" width="9.1796875" style="1086"/>
    <col min="1793" max="1793" width="15.81640625" style="1086" customWidth="1"/>
    <col min="1794" max="1794" width="8.453125" style="1086" customWidth="1"/>
    <col min="1795" max="1795" width="41.81640625" style="1086" customWidth="1"/>
    <col min="1796" max="1796" width="13.81640625" style="1086" customWidth="1"/>
    <col min="1797" max="1797" width="10" style="1086" customWidth="1"/>
    <col min="1798" max="1798" width="0.453125" style="1086" customWidth="1"/>
    <col min="1799" max="1799" width="17.7265625" style="1086" customWidth="1"/>
    <col min="1800" max="1800" width="6.54296875" style="1086" customWidth="1"/>
    <col min="1801" max="1801" width="11.7265625" style="1086" customWidth="1"/>
    <col min="1802" max="1802" width="6.7265625" style="1086" customWidth="1"/>
    <col min="1803" max="1803" width="11" style="1086" customWidth="1"/>
    <col min="1804" max="1804" width="0" style="1086" hidden="1" customWidth="1"/>
    <col min="1805" max="1805" width="6.54296875" style="1086" customWidth="1"/>
    <col min="1806" max="1806" width="11.1796875" style="1086" customWidth="1"/>
    <col min="1807" max="1807" width="6.54296875" style="1086" customWidth="1"/>
    <col min="1808" max="1808" width="9.81640625" style="1086" customWidth="1"/>
    <col min="1809" max="2048" width="9.1796875" style="1086"/>
    <col min="2049" max="2049" width="15.81640625" style="1086" customWidth="1"/>
    <col min="2050" max="2050" width="8.453125" style="1086" customWidth="1"/>
    <col min="2051" max="2051" width="41.81640625" style="1086" customWidth="1"/>
    <col min="2052" max="2052" width="13.81640625" style="1086" customWidth="1"/>
    <col min="2053" max="2053" width="10" style="1086" customWidth="1"/>
    <col min="2054" max="2054" width="0.453125" style="1086" customWidth="1"/>
    <col min="2055" max="2055" width="17.7265625" style="1086" customWidth="1"/>
    <col min="2056" max="2056" width="6.54296875" style="1086" customWidth="1"/>
    <col min="2057" max="2057" width="11.7265625" style="1086" customWidth="1"/>
    <col min="2058" max="2058" width="6.7265625" style="1086" customWidth="1"/>
    <col min="2059" max="2059" width="11" style="1086" customWidth="1"/>
    <col min="2060" max="2060" width="0" style="1086" hidden="1" customWidth="1"/>
    <col min="2061" max="2061" width="6.54296875" style="1086" customWidth="1"/>
    <col min="2062" max="2062" width="11.1796875" style="1086" customWidth="1"/>
    <col min="2063" max="2063" width="6.54296875" style="1086" customWidth="1"/>
    <col min="2064" max="2064" width="9.81640625" style="1086" customWidth="1"/>
    <col min="2065" max="2304" width="9.1796875" style="1086"/>
    <col min="2305" max="2305" width="15.81640625" style="1086" customWidth="1"/>
    <col min="2306" max="2306" width="8.453125" style="1086" customWidth="1"/>
    <col min="2307" max="2307" width="41.81640625" style="1086" customWidth="1"/>
    <col min="2308" max="2308" width="13.81640625" style="1086" customWidth="1"/>
    <col min="2309" max="2309" width="10" style="1086" customWidth="1"/>
    <col min="2310" max="2310" width="0.453125" style="1086" customWidth="1"/>
    <col min="2311" max="2311" width="17.7265625" style="1086" customWidth="1"/>
    <col min="2312" max="2312" width="6.54296875" style="1086" customWidth="1"/>
    <col min="2313" max="2313" width="11.7265625" style="1086" customWidth="1"/>
    <col min="2314" max="2314" width="6.7265625" style="1086" customWidth="1"/>
    <col min="2315" max="2315" width="11" style="1086" customWidth="1"/>
    <col min="2316" max="2316" width="0" style="1086" hidden="1" customWidth="1"/>
    <col min="2317" max="2317" width="6.54296875" style="1086" customWidth="1"/>
    <col min="2318" max="2318" width="11.1796875" style="1086" customWidth="1"/>
    <col min="2319" max="2319" width="6.54296875" style="1086" customWidth="1"/>
    <col min="2320" max="2320" width="9.81640625" style="1086" customWidth="1"/>
    <col min="2321" max="2560" width="9.1796875" style="1086"/>
    <col min="2561" max="2561" width="15.81640625" style="1086" customWidth="1"/>
    <col min="2562" max="2562" width="8.453125" style="1086" customWidth="1"/>
    <col min="2563" max="2563" width="41.81640625" style="1086" customWidth="1"/>
    <col min="2564" max="2564" width="13.81640625" style="1086" customWidth="1"/>
    <col min="2565" max="2565" width="10" style="1086" customWidth="1"/>
    <col min="2566" max="2566" width="0.453125" style="1086" customWidth="1"/>
    <col min="2567" max="2567" width="17.7265625" style="1086" customWidth="1"/>
    <col min="2568" max="2568" width="6.54296875" style="1086" customWidth="1"/>
    <col min="2569" max="2569" width="11.7265625" style="1086" customWidth="1"/>
    <col min="2570" max="2570" width="6.7265625" style="1086" customWidth="1"/>
    <col min="2571" max="2571" width="11" style="1086" customWidth="1"/>
    <col min="2572" max="2572" width="0" style="1086" hidden="1" customWidth="1"/>
    <col min="2573" max="2573" width="6.54296875" style="1086" customWidth="1"/>
    <col min="2574" max="2574" width="11.1796875" style="1086" customWidth="1"/>
    <col min="2575" max="2575" width="6.54296875" style="1086" customWidth="1"/>
    <col min="2576" max="2576" width="9.81640625" style="1086" customWidth="1"/>
    <col min="2577" max="2816" width="9.1796875" style="1086"/>
    <col min="2817" max="2817" width="15.81640625" style="1086" customWidth="1"/>
    <col min="2818" max="2818" width="8.453125" style="1086" customWidth="1"/>
    <col min="2819" max="2819" width="41.81640625" style="1086" customWidth="1"/>
    <col min="2820" max="2820" width="13.81640625" style="1086" customWidth="1"/>
    <col min="2821" max="2821" width="10" style="1086" customWidth="1"/>
    <col min="2822" max="2822" width="0.453125" style="1086" customWidth="1"/>
    <col min="2823" max="2823" width="17.7265625" style="1086" customWidth="1"/>
    <col min="2824" max="2824" width="6.54296875" style="1086" customWidth="1"/>
    <col min="2825" max="2825" width="11.7265625" style="1086" customWidth="1"/>
    <col min="2826" max="2826" width="6.7265625" style="1086" customWidth="1"/>
    <col min="2827" max="2827" width="11" style="1086" customWidth="1"/>
    <col min="2828" max="2828" width="0" style="1086" hidden="1" customWidth="1"/>
    <col min="2829" max="2829" width="6.54296875" style="1086" customWidth="1"/>
    <col min="2830" max="2830" width="11.1796875" style="1086" customWidth="1"/>
    <col min="2831" max="2831" width="6.54296875" style="1086" customWidth="1"/>
    <col min="2832" max="2832" width="9.81640625" style="1086" customWidth="1"/>
    <col min="2833" max="3072" width="9.1796875" style="1086"/>
    <col min="3073" max="3073" width="15.81640625" style="1086" customWidth="1"/>
    <col min="3074" max="3074" width="8.453125" style="1086" customWidth="1"/>
    <col min="3075" max="3075" width="41.81640625" style="1086" customWidth="1"/>
    <col min="3076" max="3076" width="13.81640625" style="1086" customWidth="1"/>
    <col min="3077" max="3077" width="10" style="1086" customWidth="1"/>
    <col min="3078" max="3078" width="0.453125" style="1086" customWidth="1"/>
    <col min="3079" max="3079" width="17.7265625" style="1086" customWidth="1"/>
    <col min="3080" max="3080" width="6.54296875" style="1086" customWidth="1"/>
    <col min="3081" max="3081" width="11.7265625" style="1086" customWidth="1"/>
    <col min="3082" max="3082" width="6.7265625" style="1086" customWidth="1"/>
    <col min="3083" max="3083" width="11" style="1086" customWidth="1"/>
    <col min="3084" max="3084" width="0" style="1086" hidden="1" customWidth="1"/>
    <col min="3085" max="3085" width="6.54296875" style="1086" customWidth="1"/>
    <col min="3086" max="3086" width="11.1796875" style="1086" customWidth="1"/>
    <col min="3087" max="3087" width="6.54296875" style="1086" customWidth="1"/>
    <col min="3088" max="3088" width="9.81640625" style="1086" customWidth="1"/>
    <col min="3089" max="3328" width="9.1796875" style="1086"/>
    <col min="3329" max="3329" width="15.81640625" style="1086" customWidth="1"/>
    <col min="3330" max="3330" width="8.453125" style="1086" customWidth="1"/>
    <col min="3331" max="3331" width="41.81640625" style="1086" customWidth="1"/>
    <col min="3332" max="3332" width="13.81640625" style="1086" customWidth="1"/>
    <col min="3333" max="3333" width="10" style="1086" customWidth="1"/>
    <col min="3334" max="3334" width="0.453125" style="1086" customWidth="1"/>
    <col min="3335" max="3335" width="17.7265625" style="1086" customWidth="1"/>
    <col min="3336" max="3336" width="6.54296875" style="1086" customWidth="1"/>
    <col min="3337" max="3337" width="11.7265625" style="1086" customWidth="1"/>
    <col min="3338" max="3338" width="6.7265625" style="1086" customWidth="1"/>
    <col min="3339" max="3339" width="11" style="1086" customWidth="1"/>
    <col min="3340" max="3340" width="0" style="1086" hidden="1" customWidth="1"/>
    <col min="3341" max="3341" width="6.54296875" style="1086" customWidth="1"/>
    <col min="3342" max="3342" width="11.1796875" style="1086" customWidth="1"/>
    <col min="3343" max="3343" width="6.54296875" style="1086" customWidth="1"/>
    <col min="3344" max="3344" width="9.81640625" style="1086" customWidth="1"/>
    <col min="3345" max="3584" width="9.1796875" style="1086"/>
    <col min="3585" max="3585" width="15.81640625" style="1086" customWidth="1"/>
    <col min="3586" max="3586" width="8.453125" style="1086" customWidth="1"/>
    <col min="3587" max="3587" width="41.81640625" style="1086" customWidth="1"/>
    <col min="3588" max="3588" width="13.81640625" style="1086" customWidth="1"/>
    <col min="3589" max="3589" width="10" style="1086" customWidth="1"/>
    <col min="3590" max="3590" width="0.453125" style="1086" customWidth="1"/>
    <col min="3591" max="3591" width="17.7265625" style="1086" customWidth="1"/>
    <col min="3592" max="3592" width="6.54296875" style="1086" customWidth="1"/>
    <col min="3593" max="3593" width="11.7265625" style="1086" customWidth="1"/>
    <col min="3594" max="3594" width="6.7265625" style="1086" customWidth="1"/>
    <col min="3595" max="3595" width="11" style="1086" customWidth="1"/>
    <col min="3596" max="3596" width="0" style="1086" hidden="1" customWidth="1"/>
    <col min="3597" max="3597" width="6.54296875" style="1086" customWidth="1"/>
    <col min="3598" max="3598" width="11.1796875" style="1086" customWidth="1"/>
    <col min="3599" max="3599" width="6.54296875" style="1086" customWidth="1"/>
    <col min="3600" max="3600" width="9.81640625" style="1086" customWidth="1"/>
    <col min="3601" max="3840" width="9.1796875" style="1086"/>
    <col min="3841" max="3841" width="15.81640625" style="1086" customWidth="1"/>
    <col min="3842" max="3842" width="8.453125" style="1086" customWidth="1"/>
    <col min="3843" max="3843" width="41.81640625" style="1086" customWidth="1"/>
    <col min="3844" max="3844" width="13.81640625" style="1086" customWidth="1"/>
    <col min="3845" max="3845" width="10" style="1086" customWidth="1"/>
    <col min="3846" max="3846" width="0.453125" style="1086" customWidth="1"/>
    <col min="3847" max="3847" width="17.7265625" style="1086" customWidth="1"/>
    <col min="3848" max="3848" width="6.54296875" style="1086" customWidth="1"/>
    <col min="3849" max="3849" width="11.7265625" style="1086" customWidth="1"/>
    <col min="3850" max="3850" width="6.7265625" style="1086" customWidth="1"/>
    <col min="3851" max="3851" width="11" style="1086" customWidth="1"/>
    <col min="3852" max="3852" width="0" style="1086" hidden="1" customWidth="1"/>
    <col min="3853" max="3853" width="6.54296875" style="1086" customWidth="1"/>
    <col min="3854" max="3854" width="11.1796875" style="1086" customWidth="1"/>
    <col min="3855" max="3855" width="6.54296875" style="1086" customWidth="1"/>
    <col min="3856" max="3856" width="9.81640625" style="1086" customWidth="1"/>
    <col min="3857" max="4096" width="9.1796875" style="1086"/>
    <col min="4097" max="4097" width="15.81640625" style="1086" customWidth="1"/>
    <col min="4098" max="4098" width="8.453125" style="1086" customWidth="1"/>
    <col min="4099" max="4099" width="41.81640625" style="1086" customWidth="1"/>
    <col min="4100" max="4100" width="13.81640625" style="1086" customWidth="1"/>
    <col min="4101" max="4101" width="10" style="1086" customWidth="1"/>
    <col min="4102" max="4102" width="0.453125" style="1086" customWidth="1"/>
    <col min="4103" max="4103" width="17.7265625" style="1086" customWidth="1"/>
    <col min="4104" max="4104" width="6.54296875" style="1086" customWidth="1"/>
    <col min="4105" max="4105" width="11.7265625" style="1086" customWidth="1"/>
    <col min="4106" max="4106" width="6.7265625" style="1086" customWidth="1"/>
    <col min="4107" max="4107" width="11" style="1086" customWidth="1"/>
    <col min="4108" max="4108" width="0" style="1086" hidden="1" customWidth="1"/>
    <col min="4109" max="4109" width="6.54296875" style="1086" customWidth="1"/>
    <col min="4110" max="4110" width="11.1796875" style="1086" customWidth="1"/>
    <col min="4111" max="4111" width="6.54296875" style="1086" customWidth="1"/>
    <col min="4112" max="4112" width="9.81640625" style="1086" customWidth="1"/>
    <col min="4113" max="4352" width="9.1796875" style="1086"/>
    <col min="4353" max="4353" width="15.81640625" style="1086" customWidth="1"/>
    <col min="4354" max="4354" width="8.453125" style="1086" customWidth="1"/>
    <col min="4355" max="4355" width="41.81640625" style="1086" customWidth="1"/>
    <col min="4356" max="4356" width="13.81640625" style="1086" customWidth="1"/>
    <col min="4357" max="4357" width="10" style="1086" customWidth="1"/>
    <col min="4358" max="4358" width="0.453125" style="1086" customWidth="1"/>
    <col min="4359" max="4359" width="17.7265625" style="1086" customWidth="1"/>
    <col min="4360" max="4360" width="6.54296875" style="1086" customWidth="1"/>
    <col min="4361" max="4361" width="11.7265625" style="1086" customWidth="1"/>
    <col min="4362" max="4362" width="6.7265625" style="1086" customWidth="1"/>
    <col min="4363" max="4363" width="11" style="1086" customWidth="1"/>
    <col min="4364" max="4364" width="0" style="1086" hidden="1" customWidth="1"/>
    <col min="4365" max="4365" width="6.54296875" style="1086" customWidth="1"/>
    <col min="4366" max="4366" width="11.1796875" style="1086" customWidth="1"/>
    <col min="4367" max="4367" width="6.54296875" style="1086" customWidth="1"/>
    <col min="4368" max="4368" width="9.81640625" style="1086" customWidth="1"/>
    <col min="4369" max="4608" width="9.1796875" style="1086"/>
    <col min="4609" max="4609" width="15.81640625" style="1086" customWidth="1"/>
    <col min="4610" max="4610" width="8.453125" style="1086" customWidth="1"/>
    <col min="4611" max="4611" width="41.81640625" style="1086" customWidth="1"/>
    <col min="4612" max="4612" width="13.81640625" style="1086" customWidth="1"/>
    <col min="4613" max="4613" width="10" style="1086" customWidth="1"/>
    <col min="4614" max="4614" width="0.453125" style="1086" customWidth="1"/>
    <col min="4615" max="4615" width="17.7265625" style="1086" customWidth="1"/>
    <col min="4616" max="4616" width="6.54296875" style="1086" customWidth="1"/>
    <col min="4617" max="4617" width="11.7265625" style="1086" customWidth="1"/>
    <col min="4618" max="4618" width="6.7265625" style="1086" customWidth="1"/>
    <col min="4619" max="4619" width="11" style="1086" customWidth="1"/>
    <col min="4620" max="4620" width="0" style="1086" hidden="1" customWidth="1"/>
    <col min="4621" max="4621" width="6.54296875" style="1086" customWidth="1"/>
    <col min="4622" max="4622" width="11.1796875" style="1086" customWidth="1"/>
    <col min="4623" max="4623" width="6.54296875" style="1086" customWidth="1"/>
    <col min="4624" max="4624" width="9.81640625" style="1086" customWidth="1"/>
    <col min="4625" max="4864" width="9.1796875" style="1086"/>
    <col min="4865" max="4865" width="15.81640625" style="1086" customWidth="1"/>
    <col min="4866" max="4866" width="8.453125" style="1086" customWidth="1"/>
    <col min="4867" max="4867" width="41.81640625" style="1086" customWidth="1"/>
    <col min="4868" max="4868" width="13.81640625" style="1086" customWidth="1"/>
    <col min="4869" max="4869" width="10" style="1086" customWidth="1"/>
    <col min="4870" max="4870" width="0.453125" style="1086" customWidth="1"/>
    <col min="4871" max="4871" width="17.7265625" style="1086" customWidth="1"/>
    <col min="4872" max="4872" width="6.54296875" style="1086" customWidth="1"/>
    <col min="4873" max="4873" width="11.7265625" style="1086" customWidth="1"/>
    <col min="4874" max="4874" width="6.7265625" style="1086" customWidth="1"/>
    <col min="4875" max="4875" width="11" style="1086" customWidth="1"/>
    <col min="4876" max="4876" width="0" style="1086" hidden="1" customWidth="1"/>
    <col min="4877" max="4877" width="6.54296875" style="1086" customWidth="1"/>
    <col min="4878" max="4878" width="11.1796875" style="1086" customWidth="1"/>
    <col min="4879" max="4879" width="6.54296875" style="1086" customWidth="1"/>
    <col min="4880" max="4880" width="9.81640625" style="1086" customWidth="1"/>
    <col min="4881" max="5120" width="9.1796875" style="1086"/>
    <col min="5121" max="5121" width="15.81640625" style="1086" customWidth="1"/>
    <col min="5122" max="5122" width="8.453125" style="1086" customWidth="1"/>
    <col min="5123" max="5123" width="41.81640625" style="1086" customWidth="1"/>
    <col min="5124" max="5124" width="13.81640625" style="1086" customWidth="1"/>
    <col min="5125" max="5125" width="10" style="1086" customWidth="1"/>
    <col min="5126" max="5126" width="0.453125" style="1086" customWidth="1"/>
    <col min="5127" max="5127" width="17.7265625" style="1086" customWidth="1"/>
    <col min="5128" max="5128" width="6.54296875" style="1086" customWidth="1"/>
    <col min="5129" max="5129" width="11.7265625" style="1086" customWidth="1"/>
    <col min="5130" max="5130" width="6.7265625" style="1086" customWidth="1"/>
    <col min="5131" max="5131" width="11" style="1086" customWidth="1"/>
    <col min="5132" max="5132" width="0" style="1086" hidden="1" customWidth="1"/>
    <col min="5133" max="5133" width="6.54296875" style="1086" customWidth="1"/>
    <col min="5134" max="5134" width="11.1796875" style="1086" customWidth="1"/>
    <col min="5135" max="5135" width="6.54296875" style="1086" customWidth="1"/>
    <col min="5136" max="5136" width="9.81640625" style="1086" customWidth="1"/>
    <col min="5137" max="5376" width="9.1796875" style="1086"/>
    <col min="5377" max="5377" width="15.81640625" style="1086" customWidth="1"/>
    <col min="5378" max="5378" width="8.453125" style="1086" customWidth="1"/>
    <col min="5379" max="5379" width="41.81640625" style="1086" customWidth="1"/>
    <col min="5380" max="5380" width="13.81640625" style="1086" customWidth="1"/>
    <col min="5381" max="5381" width="10" style="1086" customWidth="1"/>
    <col min="5382" max="5382" width="0.453125" style="1086" customWidth="1"/>
    <col min="5383" max="5383" width="17.7265625" style="1086" customWidth="1"/>
    <col min="5384" max="5384" width="6.54296875" style="1086" customWidth="1"/>
    <col min="5385" max="5385" width="11.7265625" style="1086" customWidth="1"/>
    <col min="5386" max="5386" width="6.7265625" style="1086" customWidth="1"/>
    <col min="5387" max="5387" width="11" style="1086" customWidth="1"/>
    <col min="5388" max="5388" width="0" style="1086" hidden="1" customWidth="1"/>
    <col min="5389" max="5389" width="6.54296875" style="1086" customWidth="1"/>
    <col min="5390" max="5390" width="11.1796875" style="1086" customWidth="1"/>
    <col min="5391" max="5391" width="6.54296875" style="1086" customWidth="1"/>
    <col min="5392" max="5392" width="9.81640625" style="1086" customWidth="1"/>
    <col min="5393" max="5632" width="9.1796875" style="1086"/>
    <col min="5633" max="5633" width="15.81640625" style="1086" customWidth="1"/>
    <col min="5634" max="5634" width="8.453125" style="1086" customWidth="1"/>
    <col min="5635" max="5635" width="41.81640625" style="1086" customWidth="1"/>
    <col min="5636" max="5636" width="13.81640625" style="1086" customWidth="1"/>
    <col min="5637" max="5637" width="10" style="1086" customWidth="1"/>
    <col min="5638" max="5638" width="0.453125" style="1086" customWidth="1"/>
    <col min="5639" max="5639" width="17.7265625" style="1086" customWidth="1"/>
    <col min="5640" max="5640" width="6.54296875" style="1086" customWidth="1"/>
    <col min="5641" max="5641" width="11.7265625" style="1086" customWidth="1"/>
    <col min="5642" max="5642" width="6.7265625" style="1086" customWidth="1"/>
    <col min="5643" max="5643" width="11" style="1086" customWidth="1"/>
    <col min="5644" max="5644" width="0" style="1086" hidden="1" customWidth="1"/>
    <col min="5645" max="5645" width="6.54296875" style="1086" customWidth="1"/>
    <col min="5646" max="5646" width="11.1796875" style="1086" customWidth="1"/>
    <col min="5647" max="5647" width="6.54296875" style="1086" customWidth="1"/>
    <col min="5648" max="5648" width="9.81640625" style="1086" customWidth="1"/>
    <col min="5649" max="5888" width="9.1796875" style="1086"/>
    <col min="5889" max="5889" width="15.81640625" style="1086" customWidth="1"/>
    <col min="5890" max="5890" width="8.453125" style="1086" customWidth="1"/>
    <col min="5891" max="5891" width="41.81640625" style="1086" customWidth="1"/>
    <col min="5892" max="5892" width="13.81640625" style="1086" customWidth="1"/>
    <col min="5893" max="5893" width="10" style="1086" customWidth="1"/>
    <col min="5894" max="5894" width="0.453125" style="1086" customWidth="1"/>
    <col min="5895" max="5895" width="17.7265625" style="1086" customWidth="1"/>
    <col min="5896" max="5896" width="6.54296875" style="1086" customWidth="1"/>
    <col min="5897" max="5897" width="11.7265625" style="1086" customWidth="1"/>
    <col min="5898" max="5898" width="6.7265625" style="1086" customWidth="1"/>
    <col min="5899" max="5899" width="11" style="1086" customWidth="1"/>
    <col min="5900" max="5900" width="0" style="1086" hidden="1" customWidth="1"/>
    <col min="5901" max="5901" width="6.54296875" style="1086" customWidth="1"/>
    <col min="5902" max="5902" width="11.1796875" style="1086" customWidth="1"/>
    <col min="5903" max="5903" width="6.54296875" style="1086" customWidth="1"/>
    <col min="5904" max="5904" width="9.81640625" style="1086" customWidth="1"/>
    <col min="5905" max="6144" width="9.1796875" style="1086"/>
    <col min="6145" max="6145" width="15.81640625" style="1086" customWidth="1"/>
    <col min="6146" max="6146" width="8.453125" style="1086" customWidth="1"/>
    <col min="6147" max="6147" width="41.81640625" style="1086" customWidth="1"/>
    <col min="6148" max="6148" width="13.81640625" style="1086" customWidth="1"/>
    <col min="6149" max="6149" width="10" style="1086" customWidth="1"/>
    <col min="6150" max="6150" width="0.453125" style="1086" customWidth="1"/>
    <col min="6151" max="6151" width="17.7265625" style="1086" customWidth="1"/>
    <col min="6152" max="6152" width="6.54296875" style="1086" customWidth="1"/>
    <col min="6153" max="6153" width="11.7265625" style="1086" customWidth="1"/>
    <col min="6154" max="6154" width="6.7265625" style="1086" customWidth="1"/>
    <col min="6155" max="6155" width="11" style="1086" customWidth="1"/>
    <col min="6156" max="6156" width="0" style="1086" hidden="1" customWidth="1"/>
    <col min="6157" max="6157" width="6.54296875" style="1086" customWidth="1"/>
    <col min="6158" max="6158" width="11.1796875" style="1086" customWidth="1"/>
    <col min="6159" max="6159" width="6.54296875" style="1086" customWidth="1"/>
    <col min="6160" max="6160" width="9.81640625" style="1086" customWidth="1"/>
    <col min="6161" max="6400" width="9.1796875" style="1086"/>
    <col min="6401" max="6401" width="15.81640625" style="1086" customWidth="1"/>
    <col min="6402" max="6402" width="8.453125" style="1086" customWidth="1"/>
    <col min="6403" max="6403" width="41.81640625" style="1086" customWidth="1"/>
    <col min="6404" max="6404" width="13.81640625" style="1086" customWidth="1"/>
    <col min="6405" max="6405" width="10" style="1086" customWidth="1"/>
    <col min="6406" max="6406" width="0.453125" style="1086" customWidth="1"/>
    <col min="6407" max="6407" width="17.7265625" style="1086" customWidth="1"/>
    <col min="6408" max="6408" width="6.54296875" style="1086" customWidth="1"/>
    <col min="6409" max="6409" width="11.7265625" style="1086" customWidth="1"/>
    <col min="6410" max="6410" width="6.7265625" style="1086" customWidth="1"/>
    <col min="6411" max="6411" width="11" style="1086" customWidth="1"/>
    <col min="6412" max="6412" width="0" style="1086" hidden="1" customWidth="1"/>
    <col min="6413" max="6413" width="6.54296875" style="1086" customWidth="1"/>
    <col min="6414" max="6414" width="11.1796875" style="1086" customWidth="1"/>
    <col min="6415" max="6415" width="6.54296875" style="1086" customWidth="1"/>
    <col min="6416" max="6416" width="9.81640625" style="1086" customWidth="1"/>
    <col min="6417" max="6656" width="9.1796875" style="1086"/>
    <col min="6657" max="6657" width="15.81640625" style="1086" customWidth="1"/>
    <col min="6658" max="6658" width="8.453125" style="1086" customWidth="1"/>
    <col min="6659" max="6659" width="41.81640625" style="1086" customWidth="1"/>
    <col min="6660" max="6660" width="13.81640625" style="1086" customWidth="1"/>
    <col min="6661" max="6661" width="10" style="1086" customWidth="1"/>
    <col min="6662" max="6662" width="0.453125" style="1086" customWidth="1"/>
    <col min="6663" max="6663" width="17.7265625" style="1086" customWidth="1"/>
    <col min="6664" max="6664" width="6.54296875" style="1086" customWidth="1"/>
    <col min="6665" max="6665" width="11.7265625" style="1086" customWidth="1"/>
    <col min="6666" max="6666" width="6.7265625" style="1086" customWidth="1"/>
    <col min="6667" max="6667" width="11" style="1086" customWidth="1"/>
    <col min="6668" max="6668" width="0" style="1086" hidden="1" customWidth="1"/>
    <col min="6669" max="6669" width="6.54296875" style="1086" customWidth="1"/>
    <col min="6670" max="6670" width="11.1796875" style="1086" customWidth="1"/>
    <col min="6671" max="6671" width="6.54296875" style="1086" customWidth="1"/>
    <col min="6672" max="6672" width="9.81640625" style="1086" customWidth="1"/>
    <col min="6673" max="6912" width="9.1796875" style="1086"/>
    <col min="6913" max="6913" width="15.81640625" style="1086" customWidth="1"/>
    <col min="6914" max="6914" width="8.453125" style="1086" customWidth="1"/>
    <col min="6915" max="6915" width="41.81640625" style="1086" customWidth="1"/>
    <col min="6916" max="6916" width="13.81640625" style="1086" customWidth="1"/>
    <col min="6917" max="6917" width="10" style="1086" customWidth="1"/>
    <col min="6918" max="6918" width="0.453125" style="1086" customWidth="1"/>
    <col min="6919" max="6919" width="17.7265625" style="1086" customWidth="1"/>
    <col min="6920" max="6920" width="6.54296875" style="1086" customWidth="1"/>
    <col min="6921" max="6921" width="11.7265625" style="1086" customWidth="1"/>
    <col min="6922" max="6922" width="6.7265625" style="1086" customWidth="1"/>
    <col min="6923" max="6923" width="11" style="1086" customWidth="1"/>
    <col min="6924" max="6924" width="0" style="1086" hidden="1" customWidth="1"/>
    <col min="6925" max="6925" width="6.54296875" style="1086" customWidth="1"/>
    <col min="6926" max="6926" width="11.1796875" style="1086" customWidth="1"/>
    <col min="6927" max="6927" width="6.54296875" style="1086" customWidth="1"/>
    <col min="6928" max="6928" width="9.81640625" style="1086" customWidth="1"/>
    <col min="6929" max="7168" width="9.1796875" style="1086"/>
    <col min="7169" max="7169" width="15.81640625" style="1086" customWidth="1"/>
    <col min="7170" max="7170" width="8.453125" style="1086" customWidth="1"/>
    <col min="7171" max="7171" width="41.81640625" style="1086" customWidth="1"/>
    <col min="7172" max="7172" width="13.81640625" style="1086" customWidth="1"/>
    <col min="7173" max="7173" width="10" style="1086" customWidth="1"/>
    <col min="7174" max="7174" width="0.453125" style="1086" customWidth="1"/>
    <col min="7175" max="7175" width="17.7265625" style="1086" customWidth="1"/>
    <col min="7176" max="7176" width="6.54296875" style="1086" customWidth="1"/>
    <col min="7177" max="7177" width="11.7265625" style="1086" customWidth="1"/>
    <col min="7178" max="7178" width="6.7265625" style="1086" customWidth="1"/>
    <col min="7179" max="7179" width="11" style="1086" customWidth="1"/>
    <col min="7180" max="7180" width="0" style="1086" hidden="1" customWidth="1"/>
    <col min="7181" max="7181" width="6.54296875" style="1086" customWidth="1"/>
    <col min="7182" max="7182" width="11.1796875" style="1086" customWidth="1"/>
    <col min="7183" max="7183" width="6.54296875" style="1086" customWidth="1"/>
    <col min="7184" max="7184" width="9.81640625" style="1086" customWidth="1"/>
    <col min="7185" max="7424" width="9.1796875" style="1086"/>
    <col min="7425" max="7425" width="15.81640625" style="1086" customWidth="1"/>
    <col min="7426" max="7426" width="8.453125" style="1086" customWidth="1"/>
    <col min="7427" max="7427" width="41.81640625" style="1086" customWidth="1"/>
    <col min="7428" max="7428" width="13.81640625" style="1086" customWidth="1"/>
    <col min="7429" max="7429" width="10" style="1086" customWidth="1"/>
    <col min="7430" max="7430" width="0.453125" style="1086" customWidth="1"/>
    <col min="7431" max="7431" width="17.7265625" style="1086" customWidth="1"/>
    <col min="7432" max="7432" width="6.54296875" style="1086" customWidth="1"/>
    <col min="7433" max="7433" width="11.7265625" style="1086" customWidth="1"/>
    <col min="7434" max="7434" width="6.7265625" style="1086" customWidth="1"/>
    <col min="7435" max="7435" width="11" style="1086" customWidth="1"/>
    <col min="7436" max="7436" width="0" style="1086" hidden="1" customWidth="1"/>
    <col min="7437" max="7437" width="6.54296875" style="1086" customWidth="1"/>
    <col min="7438" max="7438" width="11.1796875" style="1086" customWidth="1"/>
    <col min="7439" max="7439" width="6.54296875" style="1086" customWidth="1"/>
    <col min="7440" max="7440" width="9.81640625" style="1086" customWidth="1"/>
    <col min="7441" max="7680" width="9.1796875" style="1086"/>
    <col min="7681" max="7681" width="15.81640625" style="1086" customWidth="1"/>
    <col min="7682" max="7682" width="8.453125" style="1086" customWidth="1"/>
    <col min="7683" max="7683" width="41.81640625" style="1086" customWidth="1"/>
    <col min="7684" max="7684" width="13.81640625" style="1086" customWidth="1"/>
    <col min="7685" max="7685" width="10" style="1086" customWidth="1"/>
    <col min="7686" max="7686" width="0.453125" style="1086" customWidth="1"/>
    <col min="7687" max="7687" width="17.7265625" style="1086" customWidth="1"/>
    <col min="7688" max="7688" width="6.54296875" style="1086" customWidth="1"/>
    <col min="7689" max="7689" width="11.7265625" style="1086" customWidth="1"/>
    <col min="7690" max="7690" width="6.7265625" style="1086" customWidth="1"/>
    <col min="7691" max="7691" width="11" style="1086" customWidth="1"/>
    <col min="7692" max="7692" width="0" style="1086" hidden="1" customWidth="1"/>
    <col min="7693" max="7693" width="6.54296875" style="1086" customWidth="1"/>
    <col min="7694" max="7694" width="11.1796875" style="1086" customWidth="1"/>
    <col min="7695" max="7695" width="6.54296875" style="1086" customWidth="1"/>
    <col min="7696" max="7696" width="9.81640625" style="1086" customWidth="1"/>
    <col min="7697" max="7936" width="9.1796875" style="1086"/>
    <col min="7937" max="7937" width="15.81640625" style="1086" customWidth="1"/>
    <col min="7938" max="7938" width="8.453125" style="1086" customWidth="1"/>
    <col min="7939" max="7939" width="41.81640625" style="1086" customWidth="1"/>
    <col min="7940" max="7940" width="13.81640625" style="1086" customWidth="1"/>
    <col min="7941" max="7941" width="10" style="1086" customWidth="1"/>
    <col min="7942" max="7942" width="0.453125" style="1086" customWidth="1"/>
    <col min="7943" max="7943" width="17.7265625" style="1086" customWidth="1"/>
    <col min="7944" max="7944" width="6.54296875" style="1086" customWidth="1"/>
    <col min="7945" max="7945" width="11.7265625" style="1086" customWidth="1"/>
    <col min="7946" max="7946" width="6.7265625" style="1086" customWidth="1"/>
    <col min="7947" max="7947" width="11" style="1086" customWidth="1"/>
    <col min="7948" max="7948" width="0" style="1086" hidden="1" customWidth="1"/>
    <col min="7949" max="7949" width="6.54296875" style="1086" customWidth="1"/>
    <col min="7950" max="7950" width="11.1796875" style="1086" customWidth="1"/>
    <col min="7951" max="7951" width="6.54296875" style="1086" customWidth="1"/>
    <col min="7952" max="7952" width="9.81640625" style="1086" customWidth="1"/>
    <col min="7953" max="8192" width="9.1796875" style="1086"/>
    <col min="8193" max="8193" width="15.81640625" style="1086" customWidth="1"/>
    <col min="8194" max="8194" width="8.453125" style="1086" customWidth="1"/>
    <col min="8195" max="8195" width="41.81640625" style="1086" customWidth="1"/>
    <col min="8196" max="8196" width="13.81640625" style="1086" customWidth="1"/>
    <col min="8197" max="8197" width="10" style="1086" customWidth="1"/>
    <col min="8198" max="8198" width="0.453125" style="1086" customWidth="1"/>
    <col min="8199" max="8199" width="17.7265625" style="1086" customWidth="1"/>
    <col min="8200" max="8200" width="6.54296875" style="1086" customWidth="1"/>
    <col min="8201" max="8201" width="11.7265625" style="1086" customWidth="1"/>
    <col min="8202" max="8202" width="6.7265625" style="1086" customWidth="1"/>
    <col min="8203" max="8203" width="11" style="1086" customWidth="1"/>
    <col min="8204" max="8204" width="0" style="1086" hidden="1" customWidth="1"/>
    <col min="8205" max="8205" width="6.54296875" style="1086" customWidth="1"/>
    <col min="8206" max="8206" width="11.1796875" style="1086" customWidth="1"/>
    <col min="8207" max="8207" width="6.54296875" style="1086" customWidth="1"/>
    <col min="8208" max="8208" width="9.81640625" style="1086" customWidth="1"/>
    <col min="8209" max="8448" width="9.1796875" style="1086"/>
    <col min="8449" max="8449" width="15.81640625" style="1086" customWidth="1"/>
    <col min="8450" max="8450" width="8.453125" style="1086" customWidth="1"/>
    <col min="8451" max="8451" width="41.81640625" style="1086" customWidth="1"/>
    <col min="8452" max="8452" width="13.81640625" style="1086" customWidth="1"/>
    <col min="8453" max="8453" width="10" style="1086" customWidth="1"/>
    <col min="8454" max="8454" width="0.453125" style="1086" customWidth="1"/>
    <col min="8455" max="8455" width="17.7265625" style="1086" customWidth="1"/>
    <col min="8456" max="8456" width="6.54296875" style="1086" customWidth="1"/>
    <col min="8457" max="8457" width="11.7265625" style="1086" customWidth="1"/>
    <col min="8458" max="8458" width="6.7265625" style="1086" customWidth="1"/>
    <col min="8459" max="8459" width="11" style="1086" customWidth="1"/>
    <col min="8460" max="8460" width="0" style="1086" hidden="1" customWidth="1"/>
    <col min="8461" max="8461" width="6.54296875" style="1086" customWidth="1"/>
    <col min="8462" max="8462" width="11.1796875" style="1086" customWidth="1"/>
    <col min="8463" max="8463" width="6.54296875" style="1086" customWidth="1"/>
    <col min="8464" max="8464" width="9.81640625" style="1086" customWidth="1"/>
    <col min="8465" max="8704" width="9.1796875" style="1086"/>
    <col min="8705" max="8705" width="15.81640625" style="1086" customWidth="1"/>
    <col min="8706" max="8706" width="8.453125" style="1086" customWidth="1"/>
    <col min="8707" max="8707" width="41.81640625" style="1086" customWidth="1"/>
    <col min="8708" max="8708" width="13.81640625" style="1086" customWidth="1"/>
    <col min="8709" max="8709" width="10" style="1086" customWidth="1"/>
    <col min="8710" max="8710" width="0.453125" style="1086" customWidth="1"/>
    <col min="8711" max="8711" width="17.7265625" style="1086" customWidth="1"/>
    <col min="8712" max="8712" width="6.54296875" style="1086" customWidth="1"/>
    <col min="8713" max="8713" width="11.7265625" style="1086" customWidth="1"/>
    <col min="8714" max="8714" width="6.7265625" style="1086" customWidth="1"/>
    <col min="8715" max="8715" width="11" style="1086" customWidth="1"/>
    <col min="8716" max="8716" width="0" style="1086" hidden="1" customWidth="1"/>
    <col min="8717" max="8717" width="6.54296875" style="1086" customWidth="1"/>
    <col min="8718" max="8718" width="11.1796875" style="1086" customWidth="1"/>
    <col min="8719" max="8719" width="6.54296875" style="1086" customWidth="1"/>
    <col min="8720" max="8720" width="9.81640625" style="1086" customWidth="1"/>
    <col min="8721" max="8960" width="9.1796875" style="1086"/>
    <col min="8961" max="8961" width="15.81640625" style="1086" customWidth="1"/>
    <col min="8962" max="8962" width="8.453125" style="1086" customWidth="1"/>
    <col min="8963" max="8963" width="41.81640625" style="1086" customWidth="1"/>
    <col min="8964" max="8964" width="13.81640625" style="1086" customWidth="1"/>
    <col min="8965" max="8965" width="10" style="1086" customWidth="1"/>
    <col min="8966" max="8966" width="0.453125" style="1086" customWidth="1"/>
    <col min="8967" max="8967" width="17.7265625" style="1086" customWidth="1"/>
    <col min="8968" max="8968" width="6.54296875" style="1086" customWidth="1"/>
    <col min="8969" max="8969" width="11.7265625" style="1086" customWidth="1"/>
    <col min="8970" max="8970" width="6.7265625" style="1086" customWidth="1"/>
    <col min="8971" max="8971" width="11" style="1086" customWidth="1"/>
    <col min="8972" max="8972" width="0" style="1086" hidden="1" customWidth="1"/>
    <col min="8973" max="8973" width="6.54296875" style="1086" customWidth="1"/>
    <col min="8974" max="8974" width="11.1796875" style="1086" customWidth="1"/>
    <col min="8975" max="8975" width="6.54296875" style="1086" customWidth="1"/>
    <col min="8976" max="8976" width="9.81640625" style="1086" customWidth="1"/>
    <col min="8977" max="9216" width="9.1796875" style="1086"/>
    <col min="9217" max="9217" width="15.81640625" style="1086" customWidth="1"/>
    <col min="9218" max="9218" width="8.453125" style="1086" customWidth="1"/>
    <col min="9219" max="9219" width="41.81640625" style="1086" customWidth="1"/>
    <col min="9220" max="9220" width="13.81640625" style="1086" customWidth="1"/>
    <col min="9221" max="9221" width="10" style="1086" customWidth="1"/>
    <col min="9222" max="9222" width="0.453125" style="1086" customWidth="1"/>
    <col min="9223" max="9223" width="17.7265625" style="1086" customWidth="1"/>
    <col min="9224" max="9224" width="6.54296875" style="1086" customWidth="1"/>
    <col min="9225" max="9225" width="11.7265625" style="1086" customWidth="1"/>
    <col min="9226" max="9226" width="6.7265625" style="1086" customWidth="1"/>
    <col min="9227" max="9227" width="11" style="1086" customWidth="1"/>
    <col min="9228" max="9228" width="0" style="1086" hidden="1" customWidth="1"/>
    <col min="9229" max="9229" width="6.54296875" style="1086" customWidth="1"/>
    <col min="9230" max="9230" width="11.1796875" style="1086" customWidth="1"/>
    <col min="9231" max="9231" width="6.54296875" style="1086" customWidth="1"/>
    <col min="9232" max="9232" width="9.81640625" style="1086" customWidth="1"/>
    <col min="9233" max="9472" width="9.1796875" style="1086"/>
    <col min="9473" max="9473" width="15.81640625" style="1086" customWidth="1"/>
    <col min="9474" max="9474" width="8.453125" style="1086" customWidth="1"/>
    <col min="9475" max="9475" width="41.81640625" style="1086" customWidth="1"/>
    <col min="9476" max="9476" width="13.81640625" style="1086" customWidth="1"/>
    <col min="9477" max="9477" width="10" style="1086" customWidth="1"/>
    <col min="9478" max="9478" width="0.453125" style="1086" customWidth="1"/>
    <col min="9479" max="9479" width="17.7265625" style="1086" customWidth="1"/>
    <col min="9480" max="9480" width="6.54296875" style="1086" customWidth="1"/>
    <col min="9481" max="9481" width="11.7265625" style="1086" customWidth="1"/>
    <col min="9482" max="9482" width="6.7265625" style="1086" customWidth="1"/>
    <col min="9483" max="9483" width="11" style="1086" customWidth="1"/>
    <col min="9484" max="9484" width="0" style="1086" hidden="1" customWidth="1"/>
    <col min="9485" max="9485" width="6.54296875" style="1086" customWidth="1"/>
    <col min="9486" max="9486" width="11.1796875" style="1086" customWidth="1"/>
    <col min="9487" max="9487" width="6.54296875" style="1086" customWidth="1"/>
    <col min="9488" max="9488" width="9.81640625" style="1086" customWidth="1"/>
    <col min="9489" max="9728" width="9.1796875" style="1086"/>
    <col min="9729" max="9729" width="15.81640625" style="1086" customWidth="1"/>
    <col min="9730" max="9730" width="8.453125" style="1086" customWidth="1"/>
    <col min="9731" max="9731" width="41.81640625" style="1086" customWidth="1"/>
    <col min="9732" max="9732" width="13.81640625" style="1086" customWidth="1"/>
    <col min="9733" max="9733" width="10" style="1086" customWidth="1"/>
    <col min="9734" max="9734" width="0.453125" style="1086" customWidth="1"/>
    <col min="9735" max="9735" width="17.7265625" style="1086" customWidth="1"/>
    <col min="9736" max="9736" width="6.54296875" style="1086" customWidth="1"/>
    <col min="9737" max="9737" width="11.7265625" style="1086" customWidth="1"/>
    <col min="9738" max="9738" width="6.7265625" style="1086" customWidth="1"/>
    <col min="9739" max="9739" width="11" style="1086" customWidth="1"/>
    <col min="9740" max="9740" width="0" style="1086" hidden="1" customWidth="1"/>
    <col min="9741" max="9741" width="6.54296875" style="1086" customWidth="1"/>
    <col min="9742" max="9742" width="11.1796875" style="1086" customWidth="1"/>
    <col min="9743" max="9743" width="6.54296875" style="1086" customWidth="1"/>
    <col min="9744" max="9744" width="9.81640625" style="1086" customWidth="1"/>
    <col min="9745" max="9984" width="9.1796875" style="1086"/>
    <col min="9985" max="9985" width="15.81640625" style="1086" customWidth="1"/>
    <col min="9986" max="9986" width="8.453125" style="1086" customWidth="1"/>
    <col min="9987" max="9987" width="41.81640625" style="1086" customWidth="1"/>
    <col min="9988" max="9988" width="13.81640625" style="1086" customWidth="1"/>
    <col min="9989" max="9989" width="10" style="1086" customWidth="1"/>
    <col min="9990" max="9990" width="0.453125" style="1086" customWidth="1"/>
    <col min="9991" max="9991" width="17.7265625" style="1086" customWidth="1"/>
    <col min="9992" max="9992" width="6.54296875" style="1086" customWidth="1"/>
    <col min="9993" max="9993" width="11.7265625" style="1086" customWidth="1"/>
    <col min="9994" max="9994" width="6.7265625" style="1086" customWidth="1"/>
    <col min="9995" max="9995" width="11" style="1086" customWidth="1"/>
    <col min="9996" max="9996" width="0" style="1086" hidden="1" customWidth="1"/>
    <col min="9997" max="9997" width="6.54296875" style="1086" customWidth="1"/>
    <col min="9998" max="9998" width="11.1796875" style="1086" customWidth="1"/>
    <col min="9999" max="9999" width="6.54296875" style="1086" customWidth="1"/>
    <col min="10000" max="10000" width="9.81640625" style="1086" customWidth="1"/>
    <col min="10001" max="10240" width="9.1796875" style="1086"/>
    <col min="10241" max="10241" width="15.81640625" style="1086" customWidth="1"/>
    <col min="10242" max="10242" width="8.453125" style="1086" customWidth="1"/>
    <col min="10243" max="10243" width="41.81640625" style="1086" customWidth="1"/>
    <col min="10244" max="10244" width="13.81640625" style="1086" customWidth="1"/>
    <col min="10245" max="10245" width="10" style="1086" customWidth="1"/>
    <col min="10246" max="10246" width="0.453125" style="1086" customWidth="1"/>
    <col min="10247" max="10247" width="17.7265625" style="1086" customWidth="1"/>
    <col min="10248" max="10248" width="6.54296875" style="1086" customWidth="1"/>
    <col min="10249" max="10249" width="11.7265625" style="1086" customWidth="1"/>
    <col min="10250" max="10250" width="6.7265625" style="1086" customWidth="1"/>
    <col min="10251" max="10251" width="11" style="1086" customWidth="1"/>
    <col min="10252" max="10252" width="0" style="1086" hidden="1" customWidth="1"/>
    <col min="10253" max="10253" width="6.54296875" style="1086" customWidth="1"/>
    <col min="10254" max="10254" width="11.1796875" style="1086" customWidth="1"/>
    <col min="10255" max="10255" width="6.54296875" style="1086" customWidth="1"/>
    <col min="10256" max="10256" width="9.81640625" style="1086" customWidth="1"/>
    <col min="10257" max="10496" width="9.1796875" style="1086"/>
    <col min="10497" max="10497" width="15.81640625" style="1086" customWidth="1"/>
    <col min="10498" max="10498" width="8.453125" style="1086" customWidth="1"/>
    <col min="10499" max="10499" width="41.81640625" style="1086" customWidth="1"/>
    <col min="10500" max="10500" width="13.81640625" style="1086" customWidth="1"/>
    <col min="10501" max="10501" width="10" style="1086" customWidth="1"/>
    <col min="10502" max="10502" width="0.453125" style="1086" customWidth="1"/>
    <col min="10503" max="10503" width="17.7265625" style="1086" customWidth="1"/>
    <col min="10504" max="10504" width="6.54296875" style="1086" customWidth="1"/>
    <col min="10505" max="10505" width="11.7265625" style="1086" customWidth="1"/>
    <col min="10506" max="10506" width="6.7265625" style="1086" customWidth="1"/>
    <col min="10507" max="10507" width="11" style="1086" customWidth="1"/>
    <col min="10508" max="10508" width="0" style="1086" hidden="1" customWidth="1"/>
    <col min="10509" max="10509" width="6.54296875" style="1086" customWidth="1"/>
    <col min="10510" max="10510" width="11.1796875" style="1086" customWidth="1"/>
    <col min="10511" max="10511" width="6.54296875" style="1086" customWidth="1"/>
    <col min="10512" max="10512" width="9.81640625" style="1086" customWidth="1"/>
    <col min="10513" max="10752" width="9.1796875" style="1086"/>
    <col min="10753" max="10753" width="15.81640625" style="1086" customWidth="1"/>
    <col min="10754" max="10754" width="8.453125" style="1086" customWidth="1"/>
    <col min="10755" max="10755" width="41.81640625" style="1086" customWidth="1"/>
    <col min="10756" max="10756" width="13.81640625" style="1086" customWidth="1"/>
    <col min="10757" max="10757" width="10" style="1086" customWidth="1"/>
    <col min="10758" max="10758" width="0.453125" style="1086" customWidth="1"/>
    <col min="10759" max="10759" width="17.7265625" style="1086" customWidth="1"/>
    <col min="10760" max="10760" width="6.54296875" style="1086" customWidth="1"/>
    <col min="10761" max="10761" width="11.7265625" style="1086" customWidth="1"/>
    <col min="10762" max="10762" width="6.7265625" style="1086" customWidth="1"/>
    <col min="10763" max="10763" width="11" style="1086" customWidth="1"/>
    <col min="10764" max="10764" width="0" style="1086" hidden="1" customWidth="1"/>
    <col min="10765" max="10765" width="6.54296875" style="1086" customWidth="1"/>
    <col min="10766" max="10766" width="11.1796875" style="1086" customWidth="1"/>
    <col min="10767" max="10767" width="6.54296875" style="1086" customWidth="1"/>
    <col min="10768" max="10768" width="9.81640625" style="1086" customWidth="1"/>
    <col min="10769" max="11008" width="9.1796875" style="1086"/>
    <col min="11009" max="11009" width="15.81640625" style="1086" customWidth="1"/>
    <col min="11010" max="11010" width="8.453125" style="1086" customWidth="1"/>
    <col min="11011" max="11011" width="41.81640625" style="1086" customWidth="1"/>
    <col min="11012" max="11012" width="13.81640625" style="1086" customWidth="1"/>
    <col min="11013" max="11013" width="10" style="1086" customWidth="1"/>
    <col min="11014" max="11014" width="0.453125" style="1086" customWidth="1"/>
    <col min="11015" max="11015" width="17.7265625" style="1086" customWidth="1"/>
    <col min="11016" max="11016" width="6.54296875" style="1086" customWidth="1"/>
    <col min="11017" max="11017" width="11.7265625" style="1086" customWidth="1"/>
    <col min="11018" max="11018" width="6.7265625" style="1086" customWidth="1"/>
    <col min="11019" max="11019" width="11" style="1086" customWidth="1"/>
    <col min="11020" max="11020" width="0" style="1086" hidden="1" customWidth="1"/>
    <col min="11021" max="11021" width="6.54296875" style="1086" customWidth="1"/>
    <col min="11022" max="11022" width="11.1796875" style="1086" customWidth="1"/>
    <col min="11023" max="11023" width="6.54296875" style="1086" customWidth="1"/>
    <col min="11024" max="11024" width="9.81640625" style="1086" customWidth="1"/>
    <col min="11025" max="11264" width="9.1796875" style="1086"/>
    <col min="11265" max="11265" width="15.81640625" style="1086" customWidth="1"/>
    <col min="11266" max="11266" width="8.453125" style="1086" customWidth="1"/>
    <col min="11267" max="11267" width="41.81640625" style="1086" customWidth="1"/>
    <col min="11268" max="11268" width="13.81640625" style="1086" customWidth="1"/>
    <col min="11269" max="11269" width="10" style="1086" customWidth="1"/>
    <col min="11270" max="11270" width="0.453125" style="1086" customWidth="1"/>
    <col min="11271" max="11271" width="17.7265625" style="1086" customWidth="1"/>
    <col min="11272" max="11272" width="6.54296875" style="1086" customWidth="1"/>
    <col min="11273" max="11273" width="11.7265625" style="1086" customWidth="1"/>
    <col min="11274" max="11274" width="6.7265625" style="1086" customWidth="1"/>
    <col min="11275" max="11275" width="11" style="1086" customWidth="1"/>
    <col min="11276" max="11276" width="0" style="1086" hidden="1" customWidth="1"/>
    <col min="11277" max="11277" width="6.54296875" style="1086" customWidth="1"/>
    <col min="11278" max="11278" width="11.1796875" style="1086" customWidth="1"/>
    <col min="11279" max="11279" width="6.54296875" style="1086" customWidth="1"/>
    <col min="11280" max="11280" width="9.81640625" style="1086" customWidth="1"/>
    <col min="11281" max="11520" width="9.1796875" style="1086"/>
    <col min="11521" max="11521" width="15.81640625" style="1086" customWidth="1"/>
    <col min="11522" max="11522" width="8.453125" style="1086" customWidth="1"/>
    <col min="11523" max="11523" width="41.81640625" style="1086" customWidth="1"/>
    <col min="11524" max="11524" width="13.81640625" style="1086" customWidth="1"/>
    <col min="11525" max="11525" width="10" style="1086" customWidth="1"/>
    <col min="11526" max="11526" width="0.453125" style="1086" customWidth="1"/>
    <col min="11527" max="11527" width="17.7265625" style="1086" customWidth="1"/>
    <col min="11528" max="11528" width="6.54296875" style="1086" customWidth="1"/>
    <col min="11529" max="11529" width="11.7265625" style="1086" customWidth="1"/>
    <col min="11530" max="11530" width="6.7265625" style="1086" customWidth="1"/>
    <col min="11531" max="11531" width="11" style="1086" customWidth="1"/>
    <col min="11532" max="11532" width="0" style="1086" hidden="1" customWidth="1"/>
    <col min="11533" max="11533" width="6.54296875" style="1086" customWidth="1"/>
    <col min="11534" max="11534" width="11.1796875" style="1086" customWidth="1"/>
    <col min="11535" max="11535" width="6.54296875" style="1086" customWidth="1"/>
    <col min="11536" max="11536" width="9.81640625" style="1086" customWidth="1"/>
    <col min="11537" max="11776" width="9.1796875" style="1086"/>
    <col min="11777" max="11777" width="15.81640625" style="1086" customWidth="1"/>
    <col min="11778" max="11778" width="8.453125" style="1086" customWidth="1"/>
    <col min="11779" max="11779" width="41.81640625" style="1086" customWidth="1"/>
    <col min="11780" max="11780" width="13.81640625" style="1086" customWidth="1"/>
    <col min="11781" max="11781" width="10" style="1086" customWidth="1"/>
    <col min="11782" max="11782" width="0.453125" style="1086" customWidth="1"/>
    <col min="11783" max="11783" width="17.7265625" style="1086" customWidth="1"/>
    <col min="11784" max="11784" width="6.54296875" style="1086" customWidth="1"/>
    <col min="11785" max="11785" width="11.7265625" style="1086" customWidth="1"/>
    <col min="11786" max="11786" width="6.7265625" style="1086" customWidth="1"/>
    <col min="11787" max="11787" width="11" style="1086" customWidth="1"/>
    <col min="11788" max="11788" width="0" style="1086" hidden="1" customWidth="1"/>
    <col min="11789" max="11789" width="6.54296875" style="1086" customWidth="1"/>
    <col min="11790" max="11790" width="11.1796875" style="1086" customWidth="1"/>
    <col min="11791" max="11791" width="6.54296875" style="1086" customWidth="1"/>
    <col min="11792" max="11792" width="9.81640625" style="1086" customWidth="1"/>
    <col min="11793" max="12032" width="9.1796875" style="1086"/>
    <col min="12033" max="12033" width="15.81640625" style="1086" customWidth="1"/>
    <col min="12034" max="12034" width="8.453125" style="1086" customWidth="1"/>
    <col min="12035" max="12035" width="41.81640625" style="1086" customWidth="1"/>
    <col min="12036" max="12036" width="13.81640625" style="1086" customWidth="1"/>
    <col min="12037" max="12037" width="10" style="1086" customWidth="1"/>
    <col min="12038" max="12038" width="0.453125" style="1086" customWidth="1"/>
    <col min="12039" max="12039" width="17.7265625" style="1086" customWidth="1"/>
    <col min="12040" max="12040" width="6.54296875" style="1086" customWidth="1"/>
    <col min="12041" max="12041" width="11.7265625" style="1086" customWidth="1"/>
    <col min="12042" max="12042" width="6.7265625" style="1086" customWidth="1"/>
    <col min="12043" max="12043" width="11" style="1086" customWidth="1"/>
    <col min="12044" max="12044" width="0" style="1086" hidden="1" customWidth="1"/>
    <col min="12045" max="12045" width="6.54296875" style="1086" customWidth="1"/>
    <col min="12046" max="12046" width="11.1796875" style="1086" customWidth="1"/>
    <col min="12047" max="12047" width="6.54296875" style="1086" customWidth="1"/>
    <col min="12048" max="12048" width="9.81640625" style="1086" customWidth="1"/>
    <col min="12049" max="12288" width="9.1796875" style="1086"/>
    <col min="12289" max="12289" width="15.81640625" style="1086" customWidth="1"/>
    <col min="12290" max="12290" width="8.453125" style="1086" customWidth="1"/>
    <col min="12291" max="12291" width="41.81640625" style="1086" customWidth="1"/>
    <col min="12292" max="12292" width="13.81640625" style="1086" customWidth="1"/>
    <col min="12293" max="12293" width="10" style="1086" customWidth="1"/>
    <col min="12294" max="12294" width="0.453125" style="1086" customWidth="1"/>
    <col min="12295" max="12295" width="17.7265625" style="1086" customWidth="1"/>
    <col min="12296" max="12296" width="6.54296875" style="1086" customWidth="1"/>
    <col min="12297" max="12297" width="11.7265625" style="1086" customWidth="1"/>
    <col min="12298" max="12298" width="6.7265625" style="1086" customWidth="1"/>
    <col min="12299" max="12299" width="11" style="1086" customWidth="1"/>
    <col min="12300" max="12300" width="0" style="1086" hidden="1" customWidth="1"/>
    <col min="12301" max="12301" width="6.54296875" style="1086" customWidth="1"/>
    <col min="12302" max="12302" width="11.1796875" style="1086" customWidth="1"/>
    <col min="12303" max="12303" width="6.54296875" style="1086" customWidth="1"/>
    <col min="12304" max="12304" width="9.81640625" style="1086" customWidth="1"/>
    <col min="12305" max="12544" width="9.1796875" style="1086"/>
    <col min="12545" max="12545" width="15.81640625" style="1086" customWidth="1"/>
    <col min="12546" max="12546" width="8.453125" style="1086" customWidth="1"/>
    <col min="12547" max="12547" width="41.81640625" style="1086" customWidth="1"/>
    <col min="12548" max="12548" width="13.81640625" style="1086" customWidth="1"/>
    <col min="12549" max="12549" width="10" style="1086" customWidth="1"/>
    <col min="12550" max="12550" width="0.453125" style="1086" customWidth="1"/>
    <col min="12551" max="12551" width="17.7265625" style="1086" customWidth="1"/>
    <col min="12552" max="12552" width="6.54296875" style="1086" customWidth="1"/>
    <col min="12553" max="12553" width="11.7265625" style="1086" customWidth="1"/>
    <col min="12554" max="12554" width="6.7265625" style="1086" customWidth="1"/>
    <col min="12555" max="12555" width="11" style="1086" customWidth="1"/>
    <col min="12556" max="12556" width="0" style="1086" hidden="1" customWidth="1"/>
    <col min="12557" max="12557" width="6.54296875" style="1086" customWidth="1"/>
    <col min="12558" max="12558" width="11.1796875" style="1086" customWidth="1"/>
    <col min="12559" max="12559" width="6.54296875" style="1086" customWidth="1"/>
    <col min="12560" max="12560" width="9.81640625" style="1086" customWidth="1"/>
    <col min="12561" max="12800" width="9.1796875" style="1086"/>
    <col min="12801" max="12801" width="15.81640625" style="1086" customWidth="1"/>
    <col min="12802" max="12802" width="8.453125" style="1086" customWidth="1"/>
    <col min="12803" max="12803" width="41.81640625" style="1086" customWidth="1"/>
    <col min="12804" max="12804" width="13.81640625" style="1086" customWidth="1"/>
    <col min="12805" max="12805" width="10" style="1086" customWidth="1"/>
    <col min="12806" max="12806" width="0.453125" style="1086" customWidth="1"/>
    <col min="12807" max="12807" width="17.7265625" style="1086" customWidth="1"/>
    <col min="12808" max="12808" width="6.54296875" style="1086" customWidth="1"/>
    <col min="12809" max="12809" width="11.7265625" style="1086" customWidth="1"/>
    <col min="12810" max="12810" width="6.7265625" style="1086" customWidth="1"/>
    <col min="12811" max="12811" width="11" style="1086" customWidth="1"/>
    <col min="12812" max="12812" width="0" style="1086" hidden="1" customWidth="1"/>
    <col min="12813" max="12813" width="6.54296875" style="1086" customWidth="1"/>
    <col min="12814" max="12814" width="11.1796875" style="1086" customWidth="1"/>
    <col min="12815" max="12815" width="6.54296875" style="1086" customWidth="1"/>
    <col min="12816" max="12816" width="9.81640625" style="1086" customWidth="1"/>
    <col min="12817" max="13056" width="9.1796875" style="1086"/>
    <col min="13057" max="13057" width="15.81640625" style="1086" customWidth="1"/>
    <col min="13058" max="13058" width="8.453125" style="1086" customWidth="1"/>
    <col min="13059" max="13059" width="41.81640625" style="1086" customWidth="1"/>
    <col min="13060" max="13060" width="13.81640625" style="1086" customWidth="1"/>
    <col min="13061" max="13061" width="10" style="1086" customWidth="1"/>
    <col min="13062" max="13062" width="0.453125" style="1086" customWidth="1"/>
    <col min="13063" max="13063" width="17.7265625" style="1086" customWidth="1"/>
    <col min="13064" max="13064" width="6.54296875" style="1086" customWidth="1"/>
    <col min="13065" max="13065" width="11.7265625" style="1086" customWidth="1"/>
    <col min="13066" max="13066" width="6.7265625" style="1086" customWidth="1"/>
    <col min="13067" max="13067" width="11" style="1086" customWidth="1"/>
    <col min="13068" max="13068" width="0" style="1086" hidden="1" customWidth="1"/>
    <col min="13069" max="13069" width="6.54296875" style="1086" customWidth="1"/>
    <col min="13070" max="13070" width="11.1796875" style="1086" customWidth="1"/>
    <col min="13071" max="13071" width="6.54296875" style="1086" customWidth="1"/>
    <col min="13072" max="13072" width="9.81640625" style="1086" customWidth="1"/>
    <col min="13073" max="13312" width="9.1796875" style="1086"/>
    <col min="13313" max="13313" width="15.81640625" style="1086" customWidth="1"/>
    <col min="13314" max="13314" width="8.453125" style="1086" customWidth="1"/>
    <col min="13315" max="13315" width="41.81640625" style="1086" customWidth="1"/>
    <col min="13316" max="13316" width="13.81640625" style="1086" customWidth="1"/>
    <col min="13317" max="13317" width="10" style="1086" customWidth="1"/>
    <col min="13318" max="13318" width="0.453125" style="1086" customWidth="1"/>
    <col min="13319" max="13319" width="17.7265625" style="1086" customWidth="1"/>
    <col min="13320" max="13320" width="6.54296875" style="1086" customWidth="1"/>
    <col min="13321" max="13321" width="11.7265625" style="1086" customWidth="1"/>
    <col min="13322" max="13322" width="6.7265625" style="1086" customWidth="1"/>
    <col min="13323" max="13323" width="11" style="1086" customWidth="1"/>
    <col min="13324" max="13324" width="0" style="1086" hidden="1" customWidth="1"/>
    <col min="13325" max="13325" width="6.54296875" style="1086" customWidth="1"/>
    <col min="13326" max="13326" width="11.1796875" style="1086" customWidth="1"/>
    <col min="13327" max="13327" width="6.54296875" style="1086" customWidth="1"/>
    <col min="13328" max="13328" width="9.81640625" style="1086" customWidth="1"/>
    <col min="13329" max="13568" width="9.1796875" style="1086"/>
    <col min="13569" max="13569" width="15.81640625" style="1086" customWidth="1"/>
    <col min="13570" max="13570" width="8.453125" style="1086" customWidth="1"/>
    <col min="13571" max="13571" width="41.81640625" style="1086" customWidth="1"/>
    <col min="13572" max="13572" width="13.81640625" style="1086" customWidth="1"/>
    <col min="13573" max="13573" width="10" style="1086" customWidth="1"/>
    <col min="13574" max="13574" width="0.453125" style="1086" customWidth="1"/>
    <col min="13575" max="13575" width="17.7265625" style="1086" customWidth="1"/>
    <col min="13576" max="13576" width="6.54296875" style="1086" customWidth="1"/>
    <col min="13577" max="13577" width="11.7265625" style="1086" customWidth="1"/>
    <col min="13578" max="13578" width="6.7265625" style="1086" customWidth="1"/>
    <col min="13579" max="13579" width="11" style="1086" customWidth="1"/>
    <col min="13580" max="13580" width="0" style="1086" hidden="1" customWidth="1"/>
    <col min="13581" max="13581" width="6.54296875" style="1086" customWidth="1"/>
    <col min="13582" max="13582" width="11.1796875" style="1086" customWidth="1"/>
    <col min="13583" max="13583" width="6.54296875" style="1086" customWidth="1"/>
    <col min="13584" max="13584" width="9.81640625" style="1086" customWidth="1"/>
    <col min="13585" max="13824" width="9.1796875" style="1086"/>
    <col min="13825" max="13825" width="15.81640625" style="1086" customWidth="1"/>
    <col min="13826" max="13826" width="8.453125" style="1086" customWidth="1"/>
    <col min="13827" max="13827" width="41.81640625" style="1086" customWidth="1"/>
    <col min="13828" max="13828" width="13.81640625" style="1086" customWidth="1"/>
    <col min="13829" max="13829" width="10" style="1086" customWidth="1"/>
    <col min="13830" max="13830" width="0.453125" style="1086" customWidth="1"/>
    <col min="13831" max="13831" width="17.7265625" style="1086" customWidth="1"/>
    <col min="13832" max="13832" width="6.54296875" style="1086" customWidth="1"/>
    <col min="13833" max="13833" width="11.7265625" style="1086" customWidth="1"/>
    <col min="13834" max="13834" width="6.7265625" style="1086" customWidth="1"/>
    <col min="13835" max="13835" width="11" style="1086" customWidth="1"/>
    <col min="13836" max="13836" width="0" style="1086" hidden="1" customWidth="1"/>
    <col min="13837" max="13837" width="6.54296875" style="1086" customWidth="1"/>
    <col min="13838" max="13838" width="11.1796875" style="1086" customWidth="1"/>
    <col min="13839" max="13839" width="6.54296875" style="1086" customWidth="1"/>
    <col min="13840" max="13840" width="9.81640625" style="1086" customWidth="1"/>
    <col min="13841" max="14080" width="9.1796875" style="1086"/>
    <col min="14081" max="14081" width="15.81640625" style="1086" customWidth="1"/>
    <col min="14082" max="14082" width="8.453125" style="1086" customWidth="1"/>
    <col min="14083" max="14083" width="41.81640625" style="1086" customWidth="1"/>
    <col min="14084" max="14084" width="13.81640625" style="1086" customWidth="1"/>
    <col min="14085" max="14085" width="10" style="1086" customWidth="1"/>
    <col min="14086" max="14086" width="0.453125" style="1086" customWidth="1"/>
    <col min="14087" max="14087" width="17.7265625" style="1086" customWidth="1"/>
    <col min="14088" max="14088" width="6.54296875" style="1086" customWidth="1"/>
    <col min="14089" max="14089" width="11.7265625" style="1086" customWidth="1"/>
    <col min="14090" max="14090" width="6.7265625" style="1086" customWidth="1"/>
    <col min="14091" max="14091" width="11" style="1086" customWidth="1"/>
    <col min="14092" max="14092" width="0" style="1086" hidden="1" customWidth="1"/>
    <col min="14093" max="14093" width="6.54296875" style="1086" customWidth="1"/>
    <col min="14094" max="14094" width="11.1796875" style="1086" customWidth="1"/>
    <col min="14095" max="14095" width="6.54296875" style="1086" customWidth="1"/>
    <col min="14096" max="14096" width="9.81640625" style="1086" customWidth="1"/>
    <col min="14097" max="14336" width="9.1796875" style="1086"/>
    <col min="14337" max="14337" width="15.81640625" style="1086" customWidth="1"/>
    <col min="14338" max="14338" width="8.453125" style="1086" customWidth="1"/>
    <col min="14339" max="14339" width="41.81640625" style="1086" customWidth="1"/>
    <col min="14340" max="14340" width="13.81640625" style="1086" customWidth="1"/>
    <col min="14341" max="14341" width="10" style="1086" customWidth="1"/>
    <col min="14342" max="14342" width="0.453125" style="1086" customWidth="1"/>
    <col min="14343" max="14343" width="17.7265625" style="1086" customWidth="1"/>
    <col min="14344" max="14344" width="6.54296875" style="1086" customWidth="1"/>
    <col min="14345" max="14345" width="11.7265625" style="1086" customWidth="1"/>
    <col min="14346" max="14346" width="6.7265625" style="1086" customWidth="1"/>
    <col min="14347" max="14347" width="11" style="1086" customWidth="1"/>
    <col min="14348" max="14348" width="0" style="1086" hidden="1" customWidth="1"/>
    <col min="14349" max="14349" width="6.54296875" style="1086" customWidth="1"/>
    <col min="14350" max="14350" width="11.1796875" style="1086" customWidth="1"/>
    <col min="14351" max="14351" width="6.54296875" style="1086" customWidth="1"/>
    <col min="14352" max="14352" width="9.81640625" style="1086" customWidth="1"/>
    <col min="14353" max="14592" width="9.1796875" style="1086"/>
    <col min="14593" max="14593" width="15.81640625" style="1086" customWidth="1"/>
    <col min="14594" max="14594" width="8.453125" style="1086" customWidth="1"/>
    <col min="14595" max="14595" width="41.81640625" style="1086" customWidth="1"/>
    <col min="14596" max="14596" width="13.81640625" style="1086" customWidth="1"/>
    <col min="14597" max="14597" width="10" style="1086" customWidth="1"/>
    <col min="14598" max="14598" width="0.453125" style="1086" customWidth="1"/>
    <col min="14599" max="14599" width="17.7265625" style="1086" customWidth="1"/>
    <col min="14600" max="14600" width="6.54296875" style="1086" customWidth="1"/>
    <col min="14601" max="14601" width="11.7265625" style="1086" customWidth="1"/>
    <col min="14602" max="14602" width="6.7265625" style="1086" customWidth="1"/>
    <col min="14603" max="14603" width="11" style="1086" customWidth="1"/>
    <col min="14604" max="14604" width="0" style="1086" hidden="1" customWidth="1"/>
    <col min="14605" max="14605" width="6.54296875" style="1086" customWidth="1"/>
    <col min="14606" max="14606" width="11.1796875" style="1086" customWidth="1"/>
    <col min="14607" max="14607" width="6.54296875" style="1086" customWidth="1"/>
    <col min="14608" max="14608" width="9.81640625" style="1086" customWidth="1"/>
    <col min="14609" max="14848" width="9.1796875" style="1086"/>
    <col min="14849" max="14849" width="15.81640625" style="1086" customWidth="1"/>
    <col min="14850" max="14850" width="8.453125" style="1086" customWidth="1"/>
    <col min="14851" max="14851" width="41.81640625" style="1086" customWidth="1"/>
    <col min="14852" max="14852" width="13.81640625" style="1086" customWidth="1"/>
    <col min="14853" max="14853" width="10" style="1086" customWidth="1"/>
    <col min="14854" max="14854" width="0.453125" style="1086" customWidth="1"/>
    <col min="14855" max="14855" width="17.7265625" style="1086" customWidth="1"/>
    <col min="14856" max="14856" width="6.54296875" style="1086" customWidth="1"/>
    <col min="14857" max="14857" width="11.7265625" style="1086" customWidth="1"/>
    <col min="14858" max="14858" width="6.7265625" style="1086" customWidth="1"/>
    <col min="14859" max="14859" width="11" style="1086" customWidth="1"/>
    <col min="14860" max="14860" width="0" style="1086" hidden="1" customWidth="1"/>
    <col min="14861" max="14861" width="6.54296875" style="1086" customWidth="1"/>
    <col min="14862" max="14862" width="11.1796875" style="1086" customWidth="1"/>
    <col min="14863" max="14863" width="6.54296875" style="1086" customWidth="1"/>
    <col min="14864" max="14864" width="9.81640625" style="1086" customWidth="1"/>
    <col min="14865" max="15104" width="9.1796875" style="1086"/>
    <col min="15105" max="15105" width="15.81640625" style="1086" customWidth="1"/>
    <col min="15106" max="15106" width="8.453125" style="1086" customWidth="1"/>
    <col min="15107" max="15107" width="41.81640625" style="1086" customWidth="1"/>
    <col min="15108" max="15108" width="13.81640625" style="1086" customWidth="1"/>
    <col min="15109" max="15109" width="10" style="1086" customWidth="1"/>
    <col min="15110" max="15110" width="0.453125" style="1086" customWidth="1"/>
    <col min="15111" max="15111" width="17.7265625" style="1086" customWidth="1"/>
    <col min="15112" max="15112" width="6.54296875" style="1086" customWidth="1"/>
    <col min="15113" max="15113" width="11.7265625" style="1086" customWidth="1"/>
    <col min="15114" max="15114" width="6.7265625" style="1086" customWidth="1"/>
    <col min="15115" max="15115" width="11" style="1086" customWidth="1"/>
    <col min="15116" max="15116" width="0" style="1086" hidden="1" customWidth="1"/>
    <col min="15117" max="15117" width="6.54296875" style="1086" customWidth="1"/>
    <col min="15118" max="15118" width="11.1796875" style="1086" customWidth="1"/>
    <col min="15119" max="15119" width="6.54296875" style="1086" customWidth="1"/>
    <col min="15120" max="15120" width="9.81640625" style="1086" customWidth="1"/>
    <col min="15121" max="15360" width="9.1796875" style="1086"/>
    <col min="15361" max="15361" width="15.81640625" style="1086" customWidth="1"/>
    <col min="15362" max="15362" width="8.453125" style="1086" customWidth="1"/>
    <col min="15363" max="15363" width="41.81640625" style="1086" customWidth="1"/>
    <col min="15364" max="15364" width="13.81640625" style="1086" customWidth="1"/>
    <col min="15365" max="15365" width="10" style="1086" customWidth="1"/>
    <col min="15366" max="15366" width="0.453125" style="1086" customWidth="1"/>
    <col min="15367" max="15367" width="17.7265625" style="1086" customWidth="1"/>
    <col min="15368" max="15368" width="6.54296875" style="1086" customWidth="1"/>
    <col min="15369" max="15369" width="11.7265625" style="1086" customWidth="1"/>
    <col min="15370" max="15370" width="6.7265625" style="1086" customWidth="1"/>
    <col min="15371" max="15371" width="11" style="1086" customWidth="1"/>
    <col min="15372" max="15372" width="0" style="1086" hidden="1" customWidth="1"/>
    <col min="15373" max="15373" width="6.54296875" style="1086" customWidth="1"/>
    <col min="15374" max="15374" width="11.1796875" style="1086" customWidth="1"/>
    <col min="15375" max="15375" width="6.54296875" style="1086" customWidth="1"/>
    <col min="15376" max="15376" width="9.81640625" style="1086" customWidth="1"/>
    <col min="15377" max="15616" width="9.1796875" style="1086"/>
    <col min="15617" max="15617" width="15.81640625" style="1086" customWidth="1"/>
    <col min="15618" max="15618" width="8.453125" style="1086" customWidth="1"/>
    <col min="15619" max="15619" width="41.81640625" style="1086" customWidth="1"/>
    <col min="15620" max="15620" width="13.81640625" style="1086" customWidth="1"/>
    <col min="15621" max="15621" width="10" style="1086" customWidth="1"/>
    <col min="15622" max="15622" width="0.453125" style="1086" customWidth="1"/>
    <col min="15623" max="15623" width="17.7265625" style="1086" customWidth="1"/>
    <col min="15624" max="15624" width="6.54296875" style="1086" customWidth="1"/>
    <col min="15625" max="15625" width="11.7265625" style="1086" customWidth="1"/>
    <col min="15626" max="15626" width="6.7265625" style="1086" customWidth="1"/>
    <col min="15627" max="15627" width="11" style="1086" customWidth="1"/>
    <col min="15628" max="15628" width="0" style="1086" hidden="1" customWidth="1"/>
    <col min="15629" max="15629" width="6.54296875" style="1086" customWidth="1"/>
    <col min="15630" max="15630" width="11.1796875" style="1086" customWidth="1"/>
    <col min="15631" max="15631" width="6.54296875" style="1086" customWidth="1"/>
    <col min="15632" max="15632" width="9.81640625" style="1086" customWidth="1"/>
    <col min="15633" max="15872" width="9.1796875" style="1086"/>
    <col min="15873" max="15873" width="15.81640625" style="1086" customWidth="1"/>
    <col min="15874" max="15874" width="8.453125" style="1086" customWidth="1"/>
    <col min="15875" max="15875" width="41.81640625" style="1086" customWidth="1"/>
    <col min="15876" max="15876" width="13.81640625" style="1086" customWidth="1"/>
    <col min="15877" max="15877" width="10" style="1086" customWidth="1"/>
    <col min="15878" max="15878" width="0.453125" style="1086" customWidth="1"/>
    <col min="15879" max="15879" width="17.7265625" style="1086" customWidth="1"/>
    <col min="15880" max="15880" width="6.54296875" style="1086" customWidth="1"/>
    <col min="15881" max="15881" width="11.7265625" style="1086" customWidth="1"/>
    <col min="15882" max="15882" width="6.7265625" style="1086" customWidth="1"/>
    <col min="15883" max="15883" width="11" style="1086" customWidth="1"/>
    <col min="15884" max="15884" width="0" style="1086" hidden="1" customWidth="1"/>
    <col min="15885" max="15885" width="6.54296875" style="1086" customWidth="1"/>
    <col min="15886" max="15886" width="11.1796875" style="1086" customWidth="1"/>
    <col min="15887" max="15887" width="6.54296875" style="1086" customWidth="1"/>
    <col min="15888" max="15888" width="9.81640625" style="1086" customWidth="1"/>
    <col min="15889" max="16128" width="9.1796875" style="1086"/>
    <col min="16129" max="16129" width="15.81640625" style="1086" customWidth="1"/>
    <col min="16130" max="16130" width="8.453125" style="1086" customWidth="1"/>
    <col min="16131" max="16131" width="41.81640625" style="1086" customWidth="1"/>
    <col min="16132" max="16132" width="13.81640625" style="1086" customWidth="1"/>
    <col min="16133" max="16133" width="10" style="1086" customWidth="1"/>
    <col min="16134" max="16134" width="0.453125" style="1086" customWidth="1"/>
    <col min="16135" max="16135" width="17.7265625" style="1086" customWidth="1"/>
    <col min="16136" max="16136" width="6.54296875" style="1086" customWidth="1"/>
    <col min="16137" max="16137" width="11.7265625" style="1086" customWidth="1"/>
    <col min="16138" max="16138" width="6.7265625" style="1086" customWidth="1"/>
    <col min="16139" max="16139" width="11" style="1086" customWidth="1"/>
    <col min="16140" max="16140" width="0" style="1086" hidden="1" customWidth="1"/>
    <col min="16141" max="16141" width="6.54296875" style="1086" customWidth="1"/>
    <col min="16142" max="16142" width="11.1796875" style="1086" customWidth="1"/>
    <col min="16143" max="16143" width="6.54296875" style="1086" customWidth="1"/>
    <col min="16144" max="16144" width="9.81640625" style="1086" customWidth="1"/>
    <col min="16145" max="16384" width="9.1796875" style="1086"/>
  </cols>
  <sheetData>
    <row r="1" spans="2:17">
      <c r="B1" s="1084" t="s">
        <v>106</v>
      </c>
    </row>
    <row r="2" spans="2:17">
      <c r="B2" s="1643" t="s">
        <v>0</v>
      </c>
      <c r="C2" s="1643"/>
      <c r="D2" s="1643"/>
      <c r="E2" s="1643"/>
      <c r="F2" s="1643"/>
      <c r="G2" s="1643"/>
      <c r="H2" s="1643"/>
      <c r="I2" s="1643"/>
      <c r="J2" s="1643"/>
      <c r="K2" s="1643"/>
      <c r="L2" s="1643"/>
      <c r="M2" s="1643"/>
      <c r="N2" s="1643"/>
      <c r="O2" s="1643"/>
      <c r="P2" s="1643"/>
      <c r="Q2" s="1643"/>
    </row>
    <row r="3" spans="2:17">
      <c r="B3" s="1644" t="s">
        <v>1</v>
      </c>
      <c r="C3" s="1644"/>
      <c r="D3" s="1644"/>
      <c r="E3" s="1644"/>
      <c r="F3" s="1644"/>
      <c r="G3" s="1644"/>
      <c r="H3" s="1644"/>
      <c r="I3" s="1644"/>
      <c r="J3" s="1644"/>
      <c r="K3" s="1644"/>
      <c r="L3" s="1644"/>
      <c r="M3" s="1644"/>
      <c r="N3" s="1644"/>
      <c r="O3" s="1644"/>
      <c r="P3" s="1644"/>
      <c r="Q3" s="1644"/>
    </row>
    <row r="4" spans="2:17">
      <c r="D4" s="1087"/>
      <c r="E4" s="1088"/>
      <c r="F4" s="1089"/>
      <c r="G4" s="1090"/>
    </row>
    <row r="5" spans="2:17">
      <c r="B5" s="1091" t="s">
        <v>376</v>
      </c>
      <c r="C5" s="1091"/>
      <c r="D5" s="1087"/>
      <c r="E5" s="1088"/>
      <c r="F5" s="1089"/>
    </row>
    <row r="6" spans="2:17">
      <c r="B6" s="1092" t="s">
        <v>109</v>
      </c>
      <c r="C6" s="1093"/>
      <c r="D6" s="1094"/>
      <c r="E6" s="1095"/>
      <c r="F6" s="1096"/>
      <c r="G6" s="1097" t="s">
        <v>110</v>
      </c>
      <c r="H6" s="1098"/>
      <c r="I6" s="1098"/>
      <c r="J6" s="1098"/>
      <c r="K6" s="1098"/>
      <c r="L6" s="1099"/>
      <c r="M6" s="1100" t="s">
        <v>377</v>
      </c>
      <c r="N6" s="1100"/>
      <c r="O6" s="1100"/>
      <c r="P6" s="1101"/>
    </row>
    <row r="7" spans="2:17">
      <c r="B7" s="1102" t="s">
        <v>540</v>
      </c>
      <c r="C7" s="1091"/>
      <c r="D7" s="1103"/>
      <c r="E7" s="1104"/>
      <c r="F7" s="1105"/>
      <c r="G7" s="1106" t="s">
        <v>113</v>
      </c>
      <c r="H7" s="1106" t="s">
        <v>8</v>
      </c>
      <c r="I7" s="1107"/>
      <c r="J7" s="1097" t="s">
        <v>114</v>
      </c>
      <c r="K7" s="1098"/>
      <c r="L7" s="1099"/>
      <c r="M7" s="1108" t="s">
        <v>205</v>
      </c>
      <c r="N7" s="1108"/>
      <c r="O7" s="1108"/>
      <c r="P7" s="1107"/>
    </row>
    <row r="8" spans="2:17">
      <c r="B8" s="1109"/>
      <c r="C8" s="1092"/>
      <c r="D8" s="1110"/>
      <c r="E8" s="1111"/>
      <c r="F8" s="1112"/>
      <c r="G8" s="1092"/>
      <c r="H8" s="1645" t="s">
        <v>116</v>
      </c>
      <c r="I8" s="1646"/>
      <c r="J8" s="1646"/>
      <c r="K8" s="1646"/>
      <c r="L8" s="1646"/>
      <c r="M8" s="1646"/>
      <c r="N8" s="1646"/>
      <c r="O8" s="1646"/>
      <c r="P8" s="1647"/>
    </row>
    <row r="9" spans="2:17">
      <c r="B9" s="1113" t="s">
        <v>10</v>
      </c>
      <c r="C9" s="1114" t="s">
        <v>11</v>
      </c>
      <c r="D9" s="1115" t="s">
        <v>117</v>
      </c>
      <c r="E9" s="1648" t="s">
        <v>13</v>
      </c>
      <c r="F9" s="1649"/>
      <c r="G9" s="1114" t="s">
        <v>14</v>
      </c>
      <c r="H9" s="1645" t="s">
        <v>118</v>
      </c>
      <c r="I9" s="1647"/>
      <c r="J9" s="1645" t="s">
        <v>119</v>
      </c>
      <c r="K9" s="1646"/>
      <c r="L9" s="1647"/>
      <c r="M9" s="1645" t="s">
        <v>120</v>
      </c>
      <c r="N9" s="1647"/>
      <c r="O9" s="1645" t="s">
        <v>121</v>
      </c>
      <c r="P9" s="1647"/>
    </row>
    <row r="10" spans="2:17">
      <c r="B10" s="1116"/>
      <c r="C10" s="1106"/>
      <c r="D10" s="1117"/>
      <c r="E10" s="1118"/>
      <c r="F10" s="1119"/>
      <c r="G10" s="1106"/>
      <c r="H10" s="1120" t="s">
        <v>22</v>
      </c>
      <c r="I10" s="1121" t="s">
        <v>21</v>
      </c>
      <c r="J10" s="1121" t="s">
        <v>22</v>
      </c>
      <c r="K10" s="1121" t="s">
        <v>122</v>
      </c>
      <c r="L10" s="1121" t="s">
        <v>122</v>
      </c>
      <c r="M10" s="1120" t="s">
        <v>22</v>
      </c>
      <c r="N10" s="1122" t="s">
        <v>122</v>
      </c>
      <c r="O10" s="1120" t="s">
        <v>22</v>
      </c>
      <c r="P10" s="1120" t="s">
        <v>21</v>
      </c>
    </row>
    <row r="11" spans="2:17" s="1135" customFormat="1" ht="15" customHeight="1">
      <c r="B11" s="1123" t="s">
        <v>186</v>
      </c>
      <c r="C11" s="1124" t="s">
        <v>1637</v>
      </c>
      <c r="D11" s="1125">
        <v>4200</v>
      </c>
      <c r="E11" s="1126" t="s">
        <v>1638</v>
      </c>
      <c r="F11" s="1127"/>
      <c r="G11" s="1128">
        <f>(H11+M11)*D11</f>
        <v>16800</v>
      </c>
      <c r="H11" s="1129">
        <v>2</v>
      </c>
      <c r="I11" s="1130">
        <f>H11*D11</f>
        <v>8400</v>
      </c>
      <c r="J11" s="1131"/>
      <c r="K11" s="1131"/>
      <c r="L11" s="1130">
        <f t="shared" ref="L11:L35" si="0">G11/2</f>
        <v>8400</v>
      </c>
      <c r="M11" s="1132">
        <v>2</v>
      </c>
      <c r="N11" s="1133">
        <f>M11*D11</f>
        <v>8400</v>
      </c>
      <c r="O11" s="1134"/>
      <c r="P11" s="1133"/>
    </row>
    <row r="12" spans="2:17" s="1135" customFormat="1" ht="15" customHeight="1">
      <c r="B12" s="1123" t="s">
        <v>543</v>
      </c>
      <c r="C12" s="1136" t="s">
        <v>1639</v>
      </c>
      <c r="D12" s="1125">
        <v>1000</v>
      </c>
      <c r="E12" s="1137" t="s">
        <v>1640</v>
      </c>
      <c r="F12" s="1127"/>
      <c r="G12" s="1128">
        <f t="shared" ref="G12:G75" si="1">(H12+M12)*D12</f>
        <v>8000</v>
      </c>
      <c r="H12" s="1129">
        <v>4</v>
      </c>
      <c r="I12" s="1130">
        <f t="shared" ref="I12:I75" si="2">H12*D12</f>
        <v>4000</v>
      </c>
      <c r="J12" s="1131"/>
      <c r="K12" s="1131"/>
      <c r="L12" s="1130">
        <f t="shared" si="0"/>
        <v>4000</v>
      </c>
      <c r="M12" s="1132">
        <v>4</v>
      </c>
      <c r="N12" s="1133">
        <f t="shared" ref="N12:N75" si="3">M12*D12</f>
        <v>4000</v>
      </c>
      <c r="O12" s="1134"/>
      <c r="P12" s="1133"/>
    </row>
    <row r="13" spans="2:17" s="1135" customFormat="1" ht="15" customHeight="1">
      <c r="B13" s="1123" t="s">
        <v>545</v>
      </c>
      <c r="C13" s="1136" t="s">
        <v>767</v>
      </c>
      <c r="D13" s="1138">
        <v>695</v>
      </c>
      <c r="E13" s="1137" t="s">
        <v>1641</v>
      </c>
      <c r="F13" s="1127"/>
      <c r="G13" s="1128">
        <f t="shared" si="1"/>
        <v>8340</v>
      </c>
      <c r="H13" s="1129">
        <v>6</v>
      </c>
      <c r="I13" s="1130">
        <f t="shared" si="2"/>
        <v>4170</v>
      </c>
      <c r="J13" s="1131"/>
      <c r="K13" s="1131"/>
      <c r="L13" s="1130">
        <f t="shared" si="0"/>
        <v>4170</v>
      </c>
      <c r="M13" s="1139">
        <v>6</v>
      </c>
      <c r="N13" s="1133">
        <f t="shared" si="3"/>
        <v>4170</v>
      </c>
      <c r="O13" s="1134"/>
      <c r="P13" s="1133"/>
    </row>
    <row r="14" spans="2:17" s="1135" customFormat="1" ht="15" customHeight="1">
      <c r="B14" s="1123" t="s">
        <v>547</v>
      </c>
      <c r="C14" s="1136" t="s">
        <v>768</v>
      </c>
      <c r="D14" s="1138">
        <v>695</v>
      </c>
      <c r="E14" s="1137" t="s">
        <v>1642</v>
      </c>
      <c r="F14" s="1127"/>
      <c r="G14" s="1128">
        <f t="shared" si="1"/>
        <v>8340</v>
      </c>
      <c r="H14" s="1129">
        <v>6</v>
      </c>
      <c r="I14" s="1130">
        <f t="shared" si="2"/>
        <v>4170</v>
      </c>
      <c r="J14" s="1131"/>
      <c r="K14" s="1131"/>
      <c r="L14" s="1130">
        <f t="shared" si="0"/>
        <v>4170</v>
      </c>
      <c r="M14" s="1139">
        <v>6</v>
      </c>
      <c r="N14" s="1133">
        <f t="shared" si="3"/>
        <v>4170</v>
      </c>
      <c r="O14" s="1134"/>
      <c r="P14" s="1133"/>
    </row>
    <row r="15" spans="2:17" s="1135" customFormat="1" ht="15" customHeight="1">
      <c r="B15" s="1123" t="s">
        <v>549</v>
      </c>
      <c r="C15" s="1136" t="s">
        <v>1643</v>
      </c>
      <c r="D15" s="1138">
        <v>500</v>
      </c>
      <c r="E15" s="1137" t="s">
        <v>1644</v>
      </c>
      <c r="F15" s="1127"/>
      <c r="G15" s="1128">
        <f t="shared" si="1"/>
        <v>5000</v>
      </c>
      <c r="H15" s="1129">
        <v>5</v>
      </c>
      <c r="I15" s="1130">
        <f t="shared" si="2"/>
        <v>2500</v>
      </c>
      <c r="J15" s="1131"/>
      <c r="K15" s="1131"/>
      <c r="L15" s="1130">
        <f t="shared" si="0"/>
        <v>2500</v>
      </c>
      <c r="M15" s="1139">
        <v>5</v>
      </c>
      <c r="N15" s="1133">
        <f t="shared" si="3"/>
        <v>2500</v>
      </c>
      <c r="O15" s="1134"/>
      <c r="P15" s="1133"/>
    </row>
    <row r="16" spans="2:17" s="1135" customFormat="1" ht="15" customHeight="1">
      <c r="B16" s="1123" t="s">
        <v>551</v>
      </c>
      <c r="C16" s="1136" t="s">
        <v>1645</v>
      </c>
      <c r="D16" s="1138">
        <v>415</v>
      </c>
      <c r="E16" s="1137" t="s">
        <v>1646</v>
      </c>
      <c r="F16" s="1127"/>
      <c r="G16" s="1128">
        <f t="shared" si="1"/>
        <v>4980</v>
      </c>
      <c r="H16" s="1129">
        <v>6</v>
      </c>
      <c r="I16" s="1130">
        <f t="shared" si="2"/>
        <v>2490</v>
      </c>
      <c r="J16" s="1131"/>
      <c r="K16" s="1131"/>
      <c r="L16" s="1130">
        <f t="shared" si="0"/>
        <v>2490</v>
      </c>
      <c r="M16" s="1139">
        <v>6</v>
      </c>
      <c r="N16" s="1133">
        <f t="shared" si="3"/>
        <v>2490</v>
      </c>
      <c r="O16" s="1134"/>
      <c r="P16" s="1133"/>
    </row>
    <row r="17" spans="2:16" s="1135" customFormat="1" ht="15" customHeight="1">
      <c r="B17" s="1123" t="s">
        <v>554</v>
      </c>
      <c r="C17" s="1136" t="s">
        <v>1647</v>
      </c>
      <c r="D17" s="1138">
        <v>415</v>
      </c>
      <c r="E17" s="1137" t="s">
        <v>1646</v>
      </c>
      <c r="F17" s="1127"/>
      <c r="G17" s="1128">
        <f t="shared" si="1"/>
        <v>3320</v>
      </c>
      <c r="H17" s="1129">
        <v>4</v>
      </c>
      <c r="I17" s="1130">
        <f t="shared" si="2"/>
        <v>1660</v>
      </c>
      <c r="J17" s="1131"/>
      <c r="K17" s="1131"/>
      <c r="L17" s="1130">
        <f t="shared" si="0"/>
        <v>1660</v>
      </c>
      <c r="M17" s="1139">
        <v>4</v>
      </c>
      <c r="N17" s="1133">
        <f t="shared" si="3"/>
        <v>1660</v>
      </c>
      <c r="O17" s="1134"/>
      <c r="P17" s="1133"/>
    </row>
    <row r="18" spans="2:16" s="1135" customFormat="1" ht="15" customHeight="1">
      <c r="B18" s="1123" t="s">
        <v>556</v>
      </c>
      <c r="C18" s="1136" t="s">
        <v>1648</v>
      </c>
      <c r="D18" s="1138">
        <v>415</v>
      </c>
      <c r="E18" s="1137" t="s">
        <v>1646</v>
      </c>
      <c r="F18" s="1127"/>
      <c r="G18" s="1128">
        <f t="shared" si="1"/>
        <v>3320</v>
      </c>
      <c r="H18" s="1129">
        <v>4</v>
      </c>
      <c r="I18" s="1130">
        <f t="shared" si="2"/>
        <v>1660</v>
      </c>
      <c r="J18" s="1131"/>
      <c r="K18" s="1131"/>
      <c r="L18" s="1130">
        <f t="shared" si="0"/>
        <v>1660</v>
      </c>
      <c r="M18" s="1139">
        <v>4</v>
      </c>
      <c r="N18" s="1133">
        <f t="shared" si="3"/>
        <v>1660</v>
      </c>
      <c r="O18" s="1134"/>
      <c r="P18" s="1133"/>
    </row>
    <row r="19" spans="2:16" s="1135" customFormat="1" ht="15" customHeight="1">
      <c r="B19" s="1123" t="s">
        <v>557</v>
      </c>
      <c r="C19" s="1136" t="s">
        <v>130</v>
      </c>
      <c r="D19" s="1140">
        <v>150</v>
      </c>
      <c r="E19" s="1137" t="s">
        <v>1649</v>
      </c>
      <c r="F19" s="1127"/>
      <c r="G19" s="1128">
        <f t="shared" si="1"/>
        <v>1200</v>
      </c>
      <c r="H19" s="1129">
        <v>4</v>
      </c>
      <c r="I19" s="1130">
        <f t="shared" si="2"/>
        <v>600</v>
      </c>
      <c r="J19" s="1131"/>
      <c r="K19" s="1131"/>
      <c r="L19" s="1130">
        <f t="shared" si="0"/>
        <v>600</v>
      </c>
      <c r="M19" s="1132">
        <v>4</v>
      </c>
      <c r="N19" s="1133">
        <f t="shared" si="3"/>
        <v>600</v>
      </c>
      <c r="O19" s="1134"/>
      <c r="P19" s="1133"/>
    </row>
    <row r="20" spans="2:16" s="1135" customFormat="1" ht="15" customHeight="1">
      <c r="B20" s="1123" t="s">
        <v>559</v>
      </c>
      <c r="C20" s="1136" t="s">
        <v>132</v>
      </c>
      <c r="D20" s="1140">
        <v>95</v>
      </c>
      <c r="E20" s="1137" t="s">
        <v>1650</v>
      </c>
      <c r="F20" s="1127"/>
      <c r="G20" s="1128">
        <f t="shared" si="1"/>
        <v>2280</v>
      </c>
      <c r="H20" s="1129">
        <v>12</v>
      </c>
      <c r="I20" s="1130">
        <f t="shared" si="2"/>
        <v>1140</v>
      </c>
      <c r="J20" s="1131"/>
      <c r="K20" s="1131"/>
      <c r="L20" s="1130">
        <f t="shared" si="0"/>
        <v>1140</v>
      </c>
      <c r="M20" s="1132">
        <v>12</v>
      </c>
      <c r="N20" s="1133">
        <f t="shared" si="3"/>
        <v>1140</v>
      </c>
      <c r="O20" s="1134"/>
      <c r="P20" s="1133"/>
    </row>
    <row r="21" spans="2:16" s="1135" customFormat="1" ht="15" customHeight="1">
      <c r="B21" s="1123" t="s">
        <v>561</v>
      </c>
      <c r="C21" s="1136" t="s">
        <v>139</v>
      </c>
      <c r="D21" s="1140">
        <v>15</v>
      </c>
      <c r="E21" s="1137" t="s">
        <v>1641</v>
      </c>
      <c r="F21" s="1127"/>
      <c r="G21" s="1128">
        <f t="shared" si="1"/>
        <v>180</v>
      </c>
      <c r="H21" s="1129">
        <v>6</v>
      </c>
      <c r="I21" s="1130">
        <f t="shared" si="2"/>
        <v>90</v>
      </c>
      <c r="J21" s="1131"/>
      <c r="K21" s="1131"/>
      <c r="L21" s="1130">
        <f t="shared" si="0"/>
        <v>90</v>
      </c>
      <c r="M21" s="1139">
        <v>6</v>
      </c>
      <c r="N21" s="1133">
        <f t="shared" si="3"/>
        <v>90</v>
      </c>
      <c r="O21" s="1134"/>
      <c r="P21" s="1133"/>
    </row>
    <row r="22" spans="2:16" s="1135" customFormat="1" ht="15" customHeight="1">
      <c r="B22" s="1123" t="s">
        <v>563</v>
      </c>
      <c r="C22" s="1136" t="s">
        <v>1651</v>
      </c>
      <c r="D22" s="1141">
        <v>66</v>
      </c>
      <c r="E22" s="1137" t="s">
        <v>1652</v>
      </c>
      <c r="F22" s="1127"/>
      <c r="G22" s="1128">
        <f t="shared" si="1"/>
        <v>528</v>
      </c>
      <c r="H22" s="1129">
        <v>4</v>
      </c>
      <c r="I22" s="1130">
        <f t="shared" si="2"/>
        <v>264</v>
      </c>
      <c r="J22" s="1131"/>
      <c r="K22" s="1131"/>
      <c r="L22" s="1130">
        <f t="shared" si="0"/>
        <v>264</v>
      </c>
      <c r="M22" s="1132">
        <v>4</v>
      </c>
      <c r="N22" s="1133">
        <f t="shared" si="3"/>
        <v>264</v>
      </c>
      <c r="O22" s="1134"/>
      <c r="P22" s="1133"/>
    </row>
    <row r="23" spans="2:16" s="1135" customFormat="1" ht="15" customHeight="1">
      <c r="B23" s="1123" t="s">
        <v>565</v>
      </c>
      <c r="C23" s="1136" t="s">
        <v>1653</v>
      </c>
      <c r="D23" s="1141">
        <v>180</v>
      </c>
      <c r="E23" s="1137" t="s">
        <v>1654</v>
      </c>
      <c r="F23" s="1127"/>
      <c r="G23" s="1128">
        <f t="shared" si="1"/>
        <v>1080</v>
      </c>
      <c r="H23" s="1129">
        <v>3</v>
      </c>
      <c r="I23" s="1130">
        <f t="shared" si="2"/>
        <v>540</v>
      </c>
      <c r="J23" s="1131"/>
      <c r="K23" s="1131"/>
      <c r="L23" s="1130">
        <f t="shared" si="0"/>
        <v>540</v>
      </c>
      <c r="M23" s="1132">
        <v>3</v>
      </c>
      <c r="N23" s="1133">
        <f t="shared" si="3"/>
        <v>540</v>
      </c>
      <c r="O23" s="1134"/>
      <c r="P23" s="1133"/>
    </row>
    <row r="24" spans="2:16" s="1135" customFormat="1" ht="15" customHeight="1">
      <c r="B24" s="1123" t="s">
        <v>567</v>
      </c>
      <c r="C24" s="1136" t="s">
        <v>774</v>
      </c>
      <c r="D24" s="1140">
        <v>50</v>
      </c>
      <c r="E24" s="1137" t="s">
        <v>1641</v>
      </c>
      <c r="F24" s="1127"/>
      <c r="G24" s="1128">
        <f t="shared" si="1"/>
        <v>600</v>
      </c>
      <c r="H24" s="1129">
        <v>6</v>
      </c>
      <c r="I24" s="1130">
        <f t="shared" si="2"/>
        <v>300</v>
      </c>
      <c r="J24" s="1131"/>
      <c r="K24" s="1131"/>
      <c r="L24" s="1130">
        <f t="shared" si="0"/>
        <v>300</v>
      </c>
      <c r="M24" s="1132">
        <v>6</v>
      </c>
      <c r="N24" s="1133">
        <f t="shared" si="3"/>
        <v>300</v>
      </c>
      <c r="O24" s="1134"/>
      <c r="P24" s="1133"/>
    </row>
    <row r="25" spans="2:16" s="1135" customFormat="1" ht="15" customHeight="1">
      <c r="B25" s="1123" t="s">
        <v>569</v>
      </c>
      <c r="C25" s="1136" t="s">
        <v>1655</v>
      </c>
      <c r="D25" s="1140">
        <v>50</v>
      </c>
      <c r="E25" s="1137" t="s">
        <v>1641</v>
      </c>
      <c r="F25" s="1127"/>
      <c r="G25" s="1128">
        <f t="shared" si="1"/>
        <v>600</v>
      </c>
      <c r="H25" s="1129">
        <v>6</v>
      </c>
      <c r="I25" s="1130">
        <f t="shared" si="2"/>
        <v>300</v>
      </c>
      <c r="J25" s="1131"/>
      <c r="K25" s="1131"/>
      <c r="L25" s="1130">
        <f t="shared" si="0"/>
        <v>300</v>
      </c>
      <c r="M25" s="1132">
        <v>6</v>
      </c>
      <c r="N25" s="1133">
        <f t="shared" si="3"/>
        <v>300</v>
      </c>
      <c r="O25" s="1134"/>
      <c r="P25" s="1133"/>
    </row>
    <row r="26" spans="2:16" s="1135" customFormat="1" ht="15" customHeight="1">
      <c r="B26" s="1123" t="s">
        <v>571</v>
      </c>
      <c r="C26" s="1142" t="s">
        <v>1656</v>
      </c>
      <c r="D26" s="1140">
        <v>30</v>
      </c>
      <c r="E26" s="1137" t="s">
        <v>1657</v>
      </c>
      <c r="F26" s="1127"/>
      <c r="G26" s="1128">
        <f t="shared" si="1"/>
        <v>1080</v>
      </c>
      <c r="H26" s="1129">
        <v>18</v>
      </c>
      <c r="I26" s="1130">
        <f t="shared" si="2"/>
        <v>540</v>
      </c>
      <c r="J26" s="1131"/>
      <c r="K26" s="1131"/>
      <c r="L26" s="1130">
        <f t="shared" si="0"/>
        <v>540</v>
      </c>
      <c r="M26" s="1132">
        <v>18</v>
      </c>
      <c r="N26" s="1133">
        <f t="shared" si="3"/>
        <v>540</v>
      </c>
      <c r="O26" s="1134"/>
      <c r="P26" s="1133"/>
    </row>
    <row r="27" spans="2:16" s="1135" customFormat="1" ht="15" customHeight="1">
      <c r="B27" s="1123" t="s">
        <v>573</v>
      </c>
      <c r="C27" s="1142" t="s">
        <v>778</v>
      </c>
      <c r="D27" s="1140">
        <v>30</v>
      </c>
      <c r="E27" s="1137" t="s">
        <v>1657</v>
      </c>
      <c r="F27" s="1127"/>
      <c r="G27" s="1128">
        <f t="shared" si="1"/>
        <v>1080</v>
      </c>
      <c r="H27" s="1129">
        <v>18</v>
      </c>
      <c r="I27" s="1130">
        <f t="shared" si="2"/>
        <v>540</v>
      </c>
      <c r="J27" s="1131"/>
      <c r="K27" s="1131"/>
      <c r="L27" s="1130">
        <f t="shared" si="0"/>
        <v>540</v>
      </c>
      <c r="M27" s="1132">
        <v>18</v>
      </c>
      <c r="N27" s="1133">
        <f t="shared" si="3"/>
        <v>540</v>
      </c>
      <c r="O27" s="1134"/>
      <c r="P27" s="1133"/>
    </row>
    <row r="28" spans="2:16" s="1135" customFormat="1" ht="15" customHeight="1">
      <c r="B28" s="1123" t="s">
        <v>575</v>
      </c>
      <c r="C28" s="1142" t="s">
        <v>779</v>
      </c>
      <c r="D28" s="1140">
        <v>30</v>
      </c>
      <c r="E28" s="1137" t="s">
        <v>1657</v>
      </c>
      <c r="F28" s="1127"/>
      <c r="G28" s="1128">
        <f t="shared" si="1"/>
        <v>1080</v>
      </c>
      <c r="H28" s="1129">
        <v>18</v>
      </c>
      <c r="I28" s="1130">
        <f t="shared" si="2"/>
        <v>540</v>
      </c>
      <c r="J28" s="1131"/>
      <c r="K28" s="1131"/>
      <c r="L28" s="1130">
        <f t="shared" si="0"/>
        <v>540</v>
      </c>
      <c r="M28" s="1132">
        <v>18</v>
      </c>
      <c r="N28" s="1133">
        <f t="shared" si="3"/>
        <v>540</v>
      </c>
      <c r="O28" s="1134"/>
      <c r="P28" s="1133"/>
    </row>
    <row r="29" spans="2:16" s="1135" customFormat="1" ht="15" customHeight="1">
      <c r="B29" s="1123" t="s">
        <v>577</v>
      </c>
      <c r="C29" s="1142" t="s">
        <v>780</v>
      </c>
      <c r="D29" s="1140">
        <v>60</v>
      </c>
      <c r="E29" s="1137" t="s">
        <v>1658</v>
      </c>
      <c r="F29" s="1127"/>
      <c r="G29" s="1128">
        <f t="shared" si="1"/>
        <v>120</v>
      </c>
      <c r="H29" s="1129">
        <v>1</v>
      </c>
      <c r="I29" s="1130">
        <f t="shared" si="2"/>
        <v>60</v>
      </c>
      <c r="J29" s="1131"/>
      <c r="K29" s="1131"/>
      <c r="L29" s="1130">
        <f t="shared" si="0"/>
        <v>60</v>
      </c>
      <c r="M29" s="1132">
        <v>1</v>
      </c>
      <c r="N29" s="1133">
        <f t="shared" si="3"/>
        <v>60</v>
      </c>
      <c r="O29" s="1134"/>
      <c r="P29" s="1133"/>
    </row>
    <row r="30" spans="2:16" s="1135" customFormat="1" ht="15" customHeight="1">
      <c r="B30" s="1123" t="s">
        <v>579</v>
      </c>
      <c r="C30" s="1143" t="s">
        <v>781</v>
      </c>
      <c r="D30" s="1140">
        <v>30</v>
      </c>
      <c r="E30" s="1137" t="s">
        <v>1654</v>
      </c>
      <c r="F30" s="1127"/>
      <c r="G30" s="1128">
        <f t="shared" si="1"/>
        <v>180</v>
      </c>
      <c r="H30" s="1129">
        <v>3</v>
      </c>
      <c r="I30" s="1130">
        <f t="shared" si="2"/>
        <v>90</v>
      </c>
      <c r="J30" s="1131"/>
      <c r="K30" s="1131"/>
      <c r="L30" s="1130">
        <f t="shared" si="0"/>
        <v>90</v>
      </c>
      <c r="M30" s="1132">
        <v>3</v>
      </c>
      <c r="N30" s="1133">
        <f t="shared" si="3"/>
        <v>90</v>
      </c>
      <c r="O30" s="1134"/>
      <c r="P30" s="1133"/>
    </row>
    <row r="31" spans="2:16" s="1135" customFormat="1" ht="15" customHeight="1">
      <c r="B31" s="1123" t="s">
        <v>581</v>
      </c>
      <c r="C31" s="1142" t="s">
        <v>783</v>
      </c>
      <c r="D31" s="1140">
        <v>55</v>
      </c>
      <c r="E31" s="1137" t="s">
        <v>1659</v>
      </c>
      <c r="F31" s="1127"/>
      <c r="G31" s="1128">
        <f t="shared" si="1"/>
        <v>330</v>
      </c>
      <c r="H31" s="1129">
        <v>3</v>
      </c>
      <c r="I31" s="1130">
        <f t="shared" si="2"/>
        <v>165</v>
      </c>
      <c r="J31" s="1131"/>
      <c r="K31" s="1131"/>
      <c r="L31" s="1130">
        <f t="shared" si="0"/>
        <v>165</v>
      </c>
      <c r="M31" s="1132">
        <v>3</v>
      </c>
      <c r="N31" s="1133">
        <f t="shared" si="3"/>
        <v>165</v>
      </c>
      <c r="O31" s="1134"/>
      <c r="P31" s="1133"/>
    </row>
    <row r="32" spans="2:16" s="1135" customFormat="1" ht="15" customHeight="1">
      <c r="B32" s="1123" t="s">
        <v>583</v>
      </c>
      <c r="C32" s="1142" t="s">
        <v>785</v>
      </c>
      <c r="D32" s="1140">
        <v>55</v>
      </c>
      <c r="E32" s="1137" t="s">
        <v>1659</v>
      </c>
      <c r="F32" s="1127"/>
      <c r="G32" s="1128">
        <f t="shared" si="1"/>
        <v>330</v>
      </c>
      <c r="H32" s="1129">
        <v>3</v>
      </c>
      <c r="I32" s="1130">
        <f t="shared" si="2"/>
        <v>165</v>
      </c>
      <c r="J32" s="1131"/>
      <c r="K32" s="1131"/>
      <c r="L32" s="1130">
        <f t="shared" si="0"/>
        <v>165</v>
      </c>
      <c r="M32" s="1132">
        <v>3</v>
      </c>
      <c r="N32" s="1133">
        <f t="shared" si="3"/>
        <v>165</v>
      </c>
      <c r="O32" s="1134"/>
      <c r="P32" s="1133"/>
    </row>
    <row r="33" spans="2:17" s="1135" customFormat="1" ht="15" customHeight="1">
      <c r="B33" s="1123" t="s">
        <v>585</v>
      </c>
      <c r="C33" s="1144" t="s">
        <v>786</v>
      </c>
      <c r="D33" s="1140">
        <v>155.6</v>
      </c>
      <c r="E33" s="1137" t="s">
        <v>1659</v>
      </c>
      <c r="F33" s="1127"/>
      <c r="G33" s="1128">
        <f t="shared" si="1"/>
        <v>933.59999999999991</v>
      </c>
      <c r="H33" s="1129">
        <v>3</v>
      </c>
      <c r="I33" s="1130">
        <f t="shared" si="2"/>
        <v>466.79999999999995</v>
      </c>
      <c r="J33" s="1131"/>
      <c r="K33" s="1131"/>
      <c r="L33" s="1130">
        <f t="shared" si="0"/>
        <v>466.79999999999995</v>
      </c>
      <c r="M33" s="1132">
        <v>3</v>
      </c>
      <c r="N33" s="1133">
        <f t="shared" si="3"/>
        <v>466.79999999999995</v>
      </c>
      <c r="O33" s="1134"/>
      <c r="P33" s="1133"/>
    </row>
    <row r="34" spans="2:17" ht="12.5">
      <c r="B34" s="1123" t="s">
        <v>587</v>
      </c>
      <c r="C34" s="1144" t="s">
        <v>787</v>
      </c>
      <c r="D34" s="1140">
        <v>155</v>
      </c>
      <c r="E34" s="1137" t="s">
        <v>1659</v>
      </c>
      <c r="F34" s="1127"/>
      <c r="G34" s="1128">
        <f t="shared" si="1"/>
        <v>930</v>
      </c>
      <c r="H34" s="1129">
        <v>3</v>
      </c>
      <c r="I34" s="1130">
        <f t="shared" si="2"/>
        <v>465</v>
      </c>
      <c r="J34" s="1131"/>
      <c r="K34" s="1131"/>
      <c r="L34" s="1130">
        <f t="shared" si="0"/>
        <v>465</v>
      </c>
      <c r="M34" s="1132">
        <v>3</v>
      </c>
      <c r="N34" s="1133">
        <f t="shared" si="3"/>
        <v>465</v>
      </c>
      <c r="O34" s="1134"/>
      <c r="P34" s="1133"/>
      <c r="Q34" s="1135"/>
    </row>
    <row r="35" spans="2:17" ht="12.5">
      <c r="B35" s="1123" t="s">
        <v>589</v>
      </c>
      <c r="C35" s="1144" t="s">
        <v>788</v>
      </c>
      <c r="D35" s="1140">
        <v>150</v>
      </c>
      <c r="E35" s="1137" t="s">
        <v>1659</v>
      </c>
      <c r="F35" s="1127"/>
      <c r="G35" s="1128">
        <f t="shared" si="1"/>
        <v>900</v>
      </c>
      <c r="H35" s="1129">
        <v>3</v>
      </c>
      <c r="I35" s="1130">
        <f t="shared" si="2"/>
        <v>450</v>
      </c>
      <c r="J35" s="1131"/>
      <c r="K35" s="1131"/>
      <c r="L35" s="1130">
        <f t="shared" si="0"/>
        <v>450</v>
      </c>
      <c r="M35" s="1132">
        <v>3</v>
      </c>
      <c r="N35" s="1133">
        <f t="shared" si="3"/>
        <v>450</v>
      </c>
      <c r="O35" s="1134"/>
      <c r="P35" s="1133"/>
      <c r="Q35" s="1135"/>
    </row>
    <row r="36" spans="2:17" ht="12.5">
      <c r="B36" s="1123" t="s">
        <v>591</v>
      </c>
      <c r="C36" s="1136" t="s">
        <v>790</v>
      </c>
      <c r="D36" s="1140">
        <v>10</v>
      </c>
      <c r="E36" s="1137" t="s">
        <v>1660</v>
      </c>
      <c r="F36" s="1127"/>
      <c r="G36" s="1128">
        <f t="shared" si="1"/>
        <v>30</v>
      </c>
      <c r="H36" s="1129">
        <v>3</v>
      </c>
      <c r="I36" s="1130">
        <f t="shared" si="2"/>
        <v>30</v>
      </c>
      <c r="J36" s="1131"/>
      <c r="K36" s="1131"/>
      <c r="L36" s="1130">
        <f>G36</f>
        <v>30</v>
      </c>
      <c r="M36" s="1132">
        <v>0</v>
      </c>
      <c r="N36" s="1133">
        <f t="shared" si="3"/>
        <v>0</v>
      </c>
      <c r="O36" s="1134"/>
      <c r="P36" s="1133"/>
      <c r="Q36" s="1135"/>
    </row>
    <row r="37" spans="2:17" ht="12.5">
      <c r="B37" s="1123" t="s">
        <v>593</v>
      </c>
      <c r="C37" s="1136" t="s">
        <v>244</v>
      </c>
      <c r="D37" s="1140">
        <v>35</v>
      </c>
      <c r="E37" s="1137" t="s">
        <v>1642</v>
      </c>
      <c r="F37" s="1127"/>
      <c r="G37" s="1128">
        <f t="shared" si="1"/>
        <v>420</v>
      </c>
      <c r="H37" s="1129">
        <v>6</v>
      </c>
      <c r="I37" s="1130">
        <f t="shared" si="2"/>
        <v>210</v>
      </c>
      <c r="J37" s="1131"/>
      <c r="K37" s="1131"/>
      <c r="L37" s="1130">
        <f t="shared" ref="L37:L46" si="4">G37/2</f>
        <v>210</v>
      </c>
      <c r="M37" s="1132">
        <v>6</v>
      </c>
      <c r="N37" s="1133">
        <f t="shared" si="3"/>
        <v>210</v>
      </c>
      <c r="O37" s="1134"/>
      <c r="P37" s="1133"/>
      <c r="Q37" s="1135"/>
    </row>
    <row r="38" spans="2:17" ht="12.5">
      <c r="B38" s="1123" t="s">
        <v>595</v>
      </c>
      <c r="C38" s="1136" t="s">
        <v>1661</v>
      </c>
      <c r="D38" s="1140">
        <v>130</v>
      </c>
      <c r="E38" s="1137" t="s">
        <v>1662</v>
      </c>
      <c r="F38" s="1127"/>
      <c r="G38" s="1128">
        <f t="shared" si="1"/>
        <v>520</v>
      </c>
      <c r="H38" s="1129">
        <v>2</v>
      </c>
      <c r="I38" s="1130">
        <f t="shared" si="2"/>
        <v>260</v>
      </c>
      <c r="J38" s="1131"/>
      <c r="K38" s="1131"/>
      <c r="L38" s="1130">
        <f t="shared" si="4"/>
        <v>260</v>
      </c>
      <c r="M38" s="1132">
        <v>2</v>
      </c>
      <c r="N38" s="1133">
        <f t="shared" si="3"/>
        <v>260</v>
      </c>
      <c r="O38" s="1134"/>
      <c r="P38" s="1133"/>
      <c r="Q38" s="1135"/>
    </row>
    <row r="39" spans="2:17" ht="12.5">
      <c r="B39" s="1123" t="s">
        <v>597</v>
      </c>
      <c r="C39" s="1136" t="s">
        <v>791</v>
      </c>
      <c r="D39" s="1140">
        <v>150</v>
      </c>
      <c r="E39" s="1137" t="s">
        <v>1663</v>
      </c>
      <c r="F39" s="1127"/>
      <c r="G39" s="1128">
        <f t="shared" si="1"/>
        <v>900</v>
      </c>
      <c r="H39" s="1129">
        <v>3</v>
      </c>
      <c r="I39" s="1130">
        <f t="shared" si="2"/>
        <v>450</v>
      </c>
      <c r="J39" s="1131"/>
      <c r="K39" s="1131"/>
      <c r="L39" s="1130">
        <f t="shared" si="4"/>
        <v>450</v>
      </c>
      <c r="M39" s="1132">
        <v>3</v>
      </c>
      <c r="N39" s="1133">
        <f t="shared" si="3"/>
        <v>450</v>
      </c>
      <c r="O39" s="1134"/>
      <c r="P39" s="1133"/>
      <c r="Q39" s="1135"/>
    </row>
    <row r="40" spans="2:17" ht="12.5">
      <c r="B40" s="1123" t="s">
        <v>599</v>
      </c>
      <c r="C40" s="1136" t="s">
        <v>792</v>
      </c>
      <c r="D40" s="1140">
        <v>150</v>
      </c>
      <c r="E40" s="1137" t="s">
        <v>1664</v>
      </c>
      <c r="F40" s="1127"/>
      <c r="G40" s="1128">
        <f t="shared" si="1"/>
        <v>1800</v>
      </c>
      <c r="H40" s="1129">
        <v>6</v>
      </c>
      <c r="I40" s="1130">
        <f t="shared" si="2"/>
        <v>900</v>
      </c>
      <c r="J40" s="1131"/>
      <c r="K40" s="1131"/>
      <c r="L40" s="1130">
        <f t="shared" si="4"/>
        <v>900</v>
      </c>
      <c r="M40" s="1132">
        <v>6</v>
      </c>
      <c r="N40" s="1133">
        <f t="shared" si="3"/>
        <v>900</v>
      </c>
      <c r="O40" s="1134"/>
      <c r="P40" s="1133"/>
      <c r="Q40" s="1135"/>
    </row>
    <row r="41" spans="2:17" s="1135" customFormat="1" ht="15" customHeight="1">
      <c r="B41" s="1123" t="s">
        <v>707</v>
      </c>
      <c r="C41" s="1142" t="s">
        <v>793</v>
      </c>
      <c r="D41" s="1140">
        <v>45</v>
      </c>
      <c r="E41" s="1137" t="s">
        <v>1659</v>
      </c>
      <c r="F41" s="1127"/>
      <c r="G41" s="1128">
        <f t="shared" si="1"/>
        <v>270</v>
      </c>
      <c r="H41" s="1129">
        <v>3</v>
      </c>
      <c r="I41" s="1130">
        <f t="shared" si="2"/>
        <v>135</v>
      </c>
      <c r="J41" s="1131"/>
      <c r="K41" s="1131"/>
      <c r="L41" s="1130">
        <f t="shared" si="4"/>
        <v>135</v>
      </c>
      <c r="M41" s="1132">
        <v>3</v>
      </c>
      <c r="N41" s="1133">
        <f t="shared" si="3"/>
        <v>135</v>
      </c>
      <c r="O41" s="1134"/>
      <c r="P41" s="1133"/>
    </row>
    <row r="42" spans="2:17" s="1135" customFormat="1" ht="15" customHeight="1">
      <c r="B42" s="1123" t="s">
        <v>708</v>
      </c>
      <c r="C42" s="1142" t="s">
        <v>794</v>
      </c>
      <c r="D42" s="1140">
        <v>80</v>
      </c>
      <c r="E42" s="1137" t="s">
        <v>1659</v>
      </c>
      <c r="F42" s="1145"/>
      <c r="G42" s="1128">
        <f t="shared" si="1"/>
        <v>480</v>
      </c>
      <c r="H42" s="1129">
        <v>3</v>
      </c>
      <c r="I42" s="1130">
        <f t="shared" si="2"/>
        <v>240</v>
      </c>
      <c r="J42" s="1131"/>
      <c r="K42" s="1131"/>
      <c r="L42" s="1130">
        <f t="shared" si="4"/>
        <v>240</v>
      </c>
      <c r="M42" s="1132">
        <v>3</v>
      </c>
      <c r="N42" s="1133">
        <f t="shared" si="3"/>
        <v>240</v>
      </c>
      <c r="O42" s="1134"/>
      <c r="P42" s="1133"/>
    </row>
    <row r="43" spans="2:17" s="1135" customFormat="1" ht="15" customHeight="1">
      <c r="B43" s="1123" t="s">
        <v>709</v>
      </c>
      <c r="C43" s="1142" t="s">
        <v>1665</v>
      </c>
      <c r="D43" s="1140">
        <v>250</v>
      </c>
      <c r="E43" s="1137" t="s">
        <v>1659</v>
      </c>
      <c r="F43" s="1146"/>
      <c r="G43" s="1128">
        <f t="shared" si="1"/>
        <v>1500</v>
      </c>
      <c r="H43" s="1129">
        <v>3</v>
      </c>
      <c r="I43" s="1130">
        <f t="shared" si="2"/>
        <v>750</v>
      </c>
      <c r="J43" s="1147"/>
      <c r="K43" s="1147"/>
      <c r="L43" s="1130">
        <f t="shared" si="4"/>
        <v>750</v>
      </c>
      <c r="M43" s="1132">
        <v>3</v>
      </c>
      <c r="N43" s="1133">
        <f t="shared" si="3"/>
        <v>750</v>
      </c>
      <c r="O43" s="1148"/>
      <c r="P43" s="1149"/>
    </row>
    <row r="44" spans="2:17" ht="12.5">
      <c r="B44" s="1123" t="s">
        <v>710</v>
      </c>
      <c r="C44" s="1142" t="s">
        <v>796</v>
      </c>
      <c r="D44" s="1140">
        <v>210</v>
      </c>
      <c r="E44" s="1137" t="s">
        <v>1666</v>
      </c>
      <c r="F44" s="1150"/>
      <c r="G44" s="1128">
        <f t="shared" si="1"/>
        <v>420</v>
      </c>
      <c r="H44" s="1129">
        <v>1</v>
      </c>
      <c r="I44" s="1130">
        <f t="shared" si="2"/>
        <v>210</v>
      </c>
      <c r="J44" s="1151"/>
      <c r="K44" s="1151"/>
      <c r="L44" s="1130">
        <f t="shared" si="4"/>
        <v>210</v>
      </c>
      <c r="M44" s="1132">
        <v>1</v>
      </c>
      <c r="N44" s="1133">
        <f t="shared" si="3"/>
        <v>210</v>
      </c>
      <c r="O44" s="1152"/>
      <c r="P44" s="1152"/>
    </row>
    <row r="45" spans="2:17" ht="12.5">
      <c r="B45" s="1123" t="s">
        <v>711</v>
      </c>
      <c r="C45" s="1142" t="s">
        <v>1667</v>
      </c>
      <c r="D45" s="1140">
        <v>600</v>
      </c>
      <c r="E45" s="1137" t="s">
        <v>531</v>
      </c>
      <c r="F45" s="1086"/>
      <c r="G45" s="1128">
        <f t="shared" si="1"/>
        <v>2400</v>
      </c>
      <c r="H45" s="1129">
        <v>2</v>
      </c>
      <c r="I45" s="1130">
        <f t="shared" si="2"/>
        <v>1200</v>
      </c>
      <c r="J45" s="1153"/>
      <c r="K45" s="1153"/>
      <c r="L45" s="1130">
        <f t="shared" si="4"/>
        <v>1200</v>
      </c>
      <c r="M45" s="1132">
        <v>2</v>
      </c>
      <c r="N45" s="1133">
        <f t="shared" si="3"/>
        <v>1200</v>
      </c>
      <c r="O45" s="1154"/>
      <c r="P45" s="1154"/>
    </row>
    <row r="46" spans="2:17" ht="12.5">
      <c r="B46" s="1123" t="s">
        <v>713</v>
      </c>
      <c r="C46" s="1142" t="s">
        <v>797</v>
      </c>
      <c r="D46" s="1140">
        <v>250</v>
      </c>
      <c r="E46" s="1137" t="s">
        <v>1668</v>
      </c>
      <c r="F46" s="1086"/>
      <c r="G46" s="1128">
        <f t="shared" si="1"/>
        <v>500</v>
      </c>
      <c r="H46" s="1129">
        <v>1</v>
      </c>
      <c r="I46" s="1130">
        <f t="shared" si="2"/>
        <v>250</v>
      </c>
      <c r="J46" s="1153"/>
      <c r="K46" s="1153"/>
      <c r="L46" s="1130">
        <f t="shared" si="4"/>
        <v>250</v>
      </c>
      <c r="M46" s="1132">
        <v>1</v>
      </c>
      <c r="N46" s="1133">
        <f t="shared" si="3"/>
        <v>250</v>
      </c>
      <c r="O46" s="1154"/>
      <c r="P46" s="1154"/>
    </row>
    <row r="47" spans="2:17" ht="12.5">
      <c r="B47" s="1123" t="s">
        <v>714</v>
      </c>
      <c r="C47" s="1136" t="s">
        <v>1669</v>
      </c>
      <c r="D47" s="1140">
        <v>250</v>
      </c>
      <c r="E47" s="1137" t="s">
        <v>1670</v>
      </c>
      <c r="F47" s="1086"/>
      <c r="G47" s="1128">
        <f t="shared" si="1"/>
        <v>250</v>
      </c>
      <c r="H47" s="1129">
        <v>1</v>
      </c>
      <c r="I47" s="1130">
        <f t="shared" si="2"/>
        <v>250</v>
      </c>
      <c r="J47" s="1153"/>
      <c r="K47" s="1153"/>
      <c r="L47" s="1130">
        <f>G47</f>
        <v>250</v>
      </c>
      <c r="M47" s="1132">
        <v>0</v>
      </c>
      <c r="N47" s="1133">
        <f t="shared" si="3"/>
        <v>0</v>
      </c>
      <c r="O47" s="1154"/>
      <c r="P47" s="1154"/>
    </row>
    <row r="48" spans="2:17" ht="12.5">
      <c r="B48" s="1123" t="s">
        <v>715</v>
      </c>
      <c r="C48" s="1136" t="s">
        <v>1671</v>
      </c>
      <c r="D48" s="1140">
        <v>150</v>
      </c>
      <c r="E48" s="1137" t="s">
        <v>1660</v>
      </c>
      <c r="F48" s="1086"/>
      <c r="G48" s="1128">
        <f t="shared" si="1"/>
        <v>450</v>
      </c>
      <c r="H48" s="1129">
        <v>3</v>
      </c>
      <c r="I48" s="1130">
        <f t="shared" si="2"/>
        <v>450</v>
      </c>
      <c r="J48" s="1153"/>
      <c r="K48" s="1153"/>
      <c r="L48" s="1130">
        <f>G48</f>
        <v>450</v>
      </c>
      <c r="M48" s="1132">
        <v>0</v>
      </c>
      <c r="N48" s="1133">
        <f t="shared" si="3"/>
        <v>0</v>
      </c>
      <c r="O48" s="1154"/>
      <c r="P48" s="1154"/>
    </row>
    <row r="49" spans="2:16" ht="12.5">
      <c r="B49" s="1123" t="s">
        <v>716</v>
      </c>
      <c r="C49" s="1136" t="s">
        <v>182</v>
      </c>
      <c r="D49" s="1140">
        <v>50</v>
      </c>
      <c r="E49" s="1137" t="s">
        <v>1663</v>
      </c>
      <c r="F49" s="1086"/>
      <c r="G49" s="1128">
        <f t="shared" si="1"/>
        <v>300</v>
      </c>
      <c r="H49" s="1129">
        <v>3</v>
      </c>
      <c r="I49" s="1130">
        <f t="shared" si="2"/>
        <v>150</v>
      </c>
      <c r="J49" s="1153"/>
      <c r="K49" s="1153"/>
      <c r="L49" s="1130">
        <f>G49/2</f>
        <v>150</v>
      </c>
      <c r="M49" s="1132">
        <v>3</v>
      </c>
      <c r="N49" s="1133">
        <f t="shared" si="3"/>
        <v>150</v>
      </c>
      <c r="O49" s="1154"/>
      <c r="P49" s="1154"/>
    </row>
    <row r="50" spans="2:16" ht="12.5">
      <c r="B50" s="1123" t="s">
        <v>717</v>
      </c>
      <c r="C50" s="1144" t="s">
        <v>1672</v>
      </c>
      <c r="D50" s="1140">
        <v>300</v>
      </c>
      <c r="E50" s="1137" t="s">
        <v>1662</v>
      </c>
      <c r="F50" s="1086"/>
      <c r="G50" s="1128">
        <f t="shared" si="1"/>
        <v>1200</v>
      </c>
      <c r="H50" s="1129">
        <v>2</v>
      </c>
      <c r="I50" s="1130">
        <f t="shared" si="2"/>
        <v>600</v>
      </c>
      <c r="J50" s="1153"/>
      <c r="K50" s="1153"/>
      <c r="L50" s="1130">
        <f>G50/2</f>
        <v>600</v>
      </c>
      <c r="M50" s="1132">
        <v>2</v>
      </c>
      <c r="N50" s="1133">
        <f t="shared" si="3"/>
        <v>600</v>
      </c>
      <c r="O50" s="1154"/>
      <c r="P50" s="1154"/>
    </row>
    <row r="51" spans="2:16" ht="12.5">
      <c r="B51" s="1123" t="s">
        <v>718</v>
      </c>
      <c r="C51" s="1136" t="s">
        <v>798</v>
      </c>
      <c r="D51" s="1140">
        <v>300</v>
      </c>
      <c r="E51" s="1137" t="s">
        <v>1673</v>
      </c>
      <c r="F51" s="1086"/>
      <c r="G51" s="1128">
        <f t="shared" si="1"/>
        <v>1800</v>
      </c>
      <c r="H51" s="1129">
        <v>3</v>
      </c>
      <c r="I51" s="1130">
        <f t="shared" si="2"/>
        <v>900</v>
      </c>
      <c r="J51" s="1153"/>
      <c r="K51" s="1153"/>
      <c r="L51" s="1130">
        <f>G51/2</f>
        <v>900</v>
      </c>
      <c r="M51" s="1132">
        <v>3</v>
      </c>
      <c r="N51" s="1133">
        <f t="shared" si="3"/>
        <v>900</v>
      </c>
      <c r="O51" s="1154"/>
      <c r="P51" s="1154"/>
    </row>
    <row r="52" spans="2:16" ht="12.5">
      <c r="B52" s="1123" t="s">
        <v>719</v>
      </c>
      <c r="C52" s="1136" t="s">
        <v>799</v>
      </c>
      <c r="D52" s="1140">
        <v>80</v>
      </c>
      <c r="E52" s="1137" t="s">
        <v>1660</v>
      </c>
      <c r="F52" s="1086"/>
      <c r="G52" s="1128">
        <f t="shared" si="1"/>
        <v>240</v>
      </c>
      <c r="H52" s="1129">
        <v>3</v>
      </c>
      <c r="I52" s="1130">
        <f t="shared" si="2"/>
        <v>240</v>
      </c>
      <c r="J52" s="1153"/>
      <c r="K52" s="1153"/>
      <c r="L52" s="1130">
        <f>G52</f>
        <v>240</v>
      </c>
      <c r="M52" s="1132">
        <v>0</v>
      </c>
      <c r="N52" s="1133">
        <f t="shared" si="3"/>
        <v>0</v>
      </c>
      <c r="O52" s="1154"/>
      <c r="P52" s="1154"/>
    </row>
    <row r="53" spans="2:16" ht="12.5">
      <c r="B53" s="1123" t="s">
        <v>721</v>
      </c>
      <c r="C53" s="1136" t="s">
        <v>1674</v>
      </c>
      <c r="D53" s="1140">
        <v>50</v>
      </c>
      <c r="E53" s="1137" t="s">
        <v>1659</v>
      </c>
      <c r="F53" s="1086"/>
      <c r="G53" s="1128">
        <f t="shared" si="1"/>
        <v>300</v>
      </c>
      <c r="H53" s="1129">
        <v>3</v>
      </c>
      <c r="I53" s="1130">
        <f t="shared" si="2"/>
        <v>150</v>
      </c>
      <c r="J53" s="1153"/>
      <c r="K53" s="1153"/>
      <c r="L53" s="1130">
        <f t="shared" ref="L53:L64" si="5">G53/2</f>
        <v>150</v>
      </c>
      <c r="M53" s="1132">
        <v>3</v>
      </c>
      <c r="N53" s="1133">
        <f t="shared" si="3"/>
        <v>150</v>
      </c>
      <c r="O53" s="1154"/>
      <c r="P53" s="1154"/>
    </row>
    <row r="54" spans="2:16" ht="12.5">
      <c r="B54" s="1123" t="s">
        <v>722</v>
      </c>
      <c r="C54" s="1136" t="s">
        <v>1675</v>
      </c>
      <c r="D54" s="1140">
        <v>180</v>
      </c>
      <c r="E54" s="1137" t="s">
        <v>1676</v>
      </c>
      <c r="F54" s="1086"/>
      <c r="G54" s="1128">
        <f t="shared" si="1"/>
        <v>10800</v>
      </c>
      <c r="H54" s="1129">
        <v>30</v>
      </c>
      <c r="I54" s="1130">
        <f t="shared" si="2"/>
        <v>5400</v>
      </c>
      <c r="J54" s="1153"/>
      <c r="K54" s="1153"/>
      <c r="L54" s="1130">
        <f t="shared" si="5"/>
        <v>5400</v>
      </c>
      <c r="M54" s="1132">
        <v>30</v>
      </c>
      <c r="N54" s="1133">
        <f t="shared" si="3"/>
        <v>5400</v>
      </c>
      <c r="O54" s="1154"/>
      <c r="P54" s="1154"/>
    </row>
    <row r="55" spans="2:16" ht="12.5">
      <c r="B55" s="1123" t="s">
        <v>723</v>
      </c>
      <c r="C55" s="1136" t="s">
        <v>1677</v>
      </c>
      <c r="D55" s="1140">
        <v>230</v>
      </c>
      <c r="E55" s="1137" t="s">
        <v>1676</v>
      </c>
      <c r="F55" s="1086"/>
      <c r="G55" s="1128">
        <f t="shared" si="1"/>
        <v>13800</v>
      </c>
      <c r="H55" s="1129">
        <v>30</v>
      </c>
      <c r="I55" s="1130">
        <f t="shared" si="2"/>
        <v>6900</v>
      </c>
      <c r="J55" s="1153"/>
      <c r="K55" s="1153"/>
      <c r="L55" s="1130">
        <f t="shared" si="5"/>
        <v>6900</v>
      </c>
      <c r="M55" s="1132">
        <v>30</v>
      </c>
      <c r="N55" s="1133">
        <f t="shared" si="3"/>
        <v>6900</v>
      </c>
      <c r="O55" s="1154"/>
      <c r="P55" s="1154"/>
    </row>
    <row r="56" spans="2:16" ht="12.5">
      <c r="B56" s="1123" t="s">
        <v>725</v>
      </c>
      <c r="C56" s="1136" t="s">
        <v>1678</v>
      </c>
      <c r="D56" s="1140">
        <v>180</v>
      </c>
      <c r="E56" s="1137" t="s">
        <v>1676</v>
      </c>
      <c r="F56" s="1086"/>
      <c r="G56" s="1128">
        <f t="shared" si="1"/>
        <v>10800</v>
      </c>
      <c r="H56" s="1129">
        <v>30</v>
      </c>
      <c r="I56" s="1130">
        <f t="shared" si="2"/>
        <v>5400</v>
      </c>
      <c r="J56" s="1153"/>
      <c r="K56" s="1153"/>
      <c r="L56" s="1130">
        <f t="shared" si="5"/>
        <v>5400</v>
      </c>
      <c r="M56" s="1132">
        <v>30</v>
      </c>
      <c r="N56" s="1133">
        <f t="shared" si="3"/>
        <v>5400</v>
      </c>
      <c r="O56" s="1154"/>
      <c r="P56" s="1154"/>
    </row>
    <row r="57" spans="2:16" ht="12.5">
      <c r="B57" s="1123" t="s">
        <v>727</v>
      </c>
      <c r="C57" s="1136" t="s">
        <v>1679</v>
      </c>
      <c r="D57" s="1140">
        <v>150</v>
      </c>
      <c r="E57" s="1137" t="s">
        <v>1676</v>
      </c>
      <c r="F57" s="1086"/>
      <c r="G57" s="1128">
        <f t="shared" si="1"/>
        <v>9000</v>
      </c>
      <c r="H57" s="1129">
        <v>30</v>
      </c>
      <c r="I57" s="1130">
        <f t="shared" si="2"/>
        <v>4500</v>
      </c>
      <c r="J57" s="1153"/>
      <c r="K57" s="1153"/>
      <c r="L57" s="1130">
        <f t="shared" si="5"/>
        <v>4500</v>
      </c>
      <c r="M57" s="1132">
        <v>30</v>
      </c>
      <c r="N57" s="1133">
        <f t="shared" si="3"/>
        <v>4500</v>
      </c>
      <c r="O57" s="1154"/>
      <c r="P57" s="1154"/>
    </row>
    <row r="58" spans="2:16" ht="12.5">
      <c r="B58" s="1123" t="s">
        <v>729</v>
      </c>
      <c r="C58" s="1136" t="s">
        <v>1680</v>
      </c>
      <c r="D58" s="1140">
        <v>700</v>
      </c>
      <c r="E58" s="1137" t="s">
        <v>1642</v>
      </c>
      <c r="F58" s="1086"/>
      <c r="G58" s="1128">
        <f t="shared" si="1"/>
        <v>8400</v>
      </c>
      <c r="H58" s="1129">
        <v>6</v>
      </c>
      <c r="I58" s="1130">
        <f t="shared" si="2"/>
        <v>4200</v>
      </c>
      <c r="J58" s="1153"/>
      <c r="K58" s="1153"/>
      <c r="L58" s="1130">
        <f t="shared" si="5"/>
        <v>4200</v>
      </c>
      <c r="M58" s="1132">
        <v>6</v>
      </c>
      <c r="N58" s="1133">
        <f t="shared" si="3"/>
        <v>4200</v>
      </c>
      <c r="O58" s="1154"/>
      <c r="P58" s="1154"/>
    </row>
    <row r="59" spans="2:16" ht="12.5">
      <c r="B59" s="1123" t="s">
        <v>731</v>
      </c>
      <c r="C59" s="1136" t="s">
        <v>697</v>
      </c>
      <c r="D59" s="1140">
        <v>2500</v>
      </c>
      <c r="E59" s="1137" t="s">
        <v>1638</v>
      </c>
      <c r="F59" s="1086"/>
      <c r="G59" s="1128">
        <f t="shared" si="1"/>
        <v>10000</v>
      </c>
      <c r="H59" s="1129">
        <v>2</v>
      </c>
      <c r="I59" s="1130">
        <f t="shared" si="2"/>
        <v>5000</v>
      </c>
      <c r="J59" s="1153"/>
      <c r="K59" s="1153"/>
      <c r="L59" s="1130">
        <f t="shared" si="5"/>
        <v>5000</v>
      </c>
      <c r="M59" s="1132">
        <v>2</v>
      </c>
      <c r="N59" s="1133">
        <f t="shared" si="3"/>
        <v>5000</v>
      </c>
      <c r="O59" s="1154"/>
      <c r="P59" s="1154"/>
    </row>
    <row r="60" spans="2:16" ht="12.5">
      <c r="B60" s="1123" t="s">
        <v>732</v>
      </c>
      <c r="C60" s="1155" t="s">
        <v>803</v>
      </c>
      <c r="D60" s="1140">
        <v>10</v>
      </c>
      <c r="E60" s="1137" t="s">
        <v>1681</v>
      </c>
      <c r="F60" s="1086"/>
      <c r="G60" s="1128">
        <f t="shared" si="1"/>
        <v>120</v>
      </c>
      <c r="H60" s="1129">
        <v>6</v>
      </c>
      <c r="I60" s="1130">
        <f t="shared" si="2"/>
        <v>60</v>
      </c>
      <c r="J60" s="1153"/>
      <c r="K60" s="1153"/>
      <c r="L60" s="1130">
        <f t="shared" si="5"/>
        <v>60</v>
      </c>
      <c r="M60" s="1132">
        <v>6</v>
      </c>
      <c r="N60" s="1133">
        <f t="shared" si="3"/>
        <v>60</v>
      </c>
      <c r="O60" s="1154"/>
      <c r="P60" s="1154"/>
    </row>
    <row r="61" spans="2:16" ht="12.5">
      <c r="B61" s="1123" t="s">
        <v>733</v>
      </c>
      <c r="C61" s="1155" t="s">
        <v>223</v>
      </c>
      <c r="D61" s="1140">
        <v>150</v>
      </c>
      <c r="E61" s="1137" t="s">
        <v>1652</v>
      </c>
      <c r="F61" s="1086"/>
      <c r="G61" s="1128">
        <f t="shared" si="1"/>
        <v>1500</v>
      </c>
      <c r="H61" s="1129">
        <v>5</v>
      </c>
      <c r="I61" s="1130">
        <f t="shared" si="2"/>
        <v>750</v>
      </c>
      <c r="J61" s="1153"/>
      <c r="K61" s="1153"/>
      <c r="L61" s="1130">
        <f t="shared" si="5"/>
        <v>750</v>
      </c>
      <c r="M61" s="1132">
        <v>5</v>
      </c>
      <c r="N61" s="1133">
        <f t="shared" si="3"/>
        <v>750</v>
      </c>
      <c r="O61" s="1154"/>
      <c r="P61" s="1154"/>
    </row>
    <row r="62" spans="2:16" ht="12.5">
      <c r="B62" s="1123" t="s">
        <v>734</v>
      </c>
      <c r="C62" s="1155" t="s">
        <v>804</v>
      </c>
      <c r="D62" s="1140">
        <v>150</v>
      </c>
      <c r="E62" s="1137" t="s">
        <v>1654</v>
      </c>
      <c r="F62" s="1086"/>
      <c r="G62" s="1128">
        <f t="shared" si="1"/>
        <v>900</v>
      </c>
      <c r="H62" s="1129">
        <v>3</v>
      </c>
      <c r="I62" s="1130">
        <f t="shared" si="2"/>
        <v>450</v>
      </c>
      <c r="J62" s="1153"/>
      <c r="K62" s="1153"/>
      <c r="L62" s="1130">
        <f t="shared" si="5"/>
        <v>450</v>
      </c>
      <c r="M62" s="1132">
        <v>3</v>
      </c>
      <c r="N62" s="1133">
        <f t="shared" si="3"/>
        <v>450</v>
      </c>
      <c r="O62" s="1154"/>
      <c r="P62" s="1154"/>
    </row>
    <row r="63" spans="2:16" ht="12.5">
      <c r="B63" s="1123" t="s">
        <v>735</v>
      </c>
      <c r="C63" s="1155" t="s">
        <v>225</v>
      </c>
      <c r="D63" s="1140">
        <v>250</v>
      </c>
      <c r="E63" s="1137" t="s">
        <v>1652</v>
      </c>
      <c r="F63" s="1086"/>
      <c r="G63" s="1128">
        <f t="shared" si="1"/>
        <v>2500</v>
      </c>
      <c r="H63" s="1129">
        <v>5</v>
      </c>
      <c r="I63" s="1130">
        <f t="shared" si="2"/>
        <v>1250</v>
      </c>
      <c r="J63" s="1153"/>
      <c r="K63" s="1153"/>
      <c r="L63" s="1130">
        <f t="shared" si="5"/>
        <v>1250</v>
      </c>
      <c r="M63" s="1132">
        <v>5</v>
      </c>
      <c r="N63" s="1133">
        <f t="shared" si="3"/>
        <v>1250</v>
      </c>
      <c r="O63" s="1154"/>
      <c r="P63" s="1154"/>
    </row>
    <row r="64" spans="2:16" ht="12.5">
      <c r="B64" s="1123" t="s">
        <v>737</v>
      </c>
      <c r="C64" s="1155" t="s">
        <v>237</v>
      </c>
      <c r="D64" s="1140">
        <v>100</v>
      </c>
      <c r="E64" s="1137">
        <v>20</v>
      </c>
      <c r="F64" s="1086"/>
      <c r="G64" s="1128">
        <f t="shared" si="1"/>
        <v>2000</v>
      </c>
      <c r="H64" s="1129">
        <v>10</v>
      </c>
      <c r="I64" s="1130">
        <f t="shared" si="2"/>
        <v>1000</v>
      </c>
      <c r="J64" s="1153"/>
      <c r="K64" s="1153"/>
      <c r="L64" s="1130">
        <f t="shared" si="5"/>
        <v>1000</v>
      </c>
      <c r="M64" s="1132">
        <v>10</v>
      </c>
      <c r="N64" s="1133">
        <f t="shared" si="3"/>
        <v>1000</v>
      </c>
      <c r="O64" s="1154"/>
      <c r="P64" s="1154"/>
    </row>
    <row r="65" spans="2:16" ht="12.5">
      <c r="B65" s="1123" t="s">
        <v>738</v>
      </c>
      <c r="C65" s="1136" t="s">
        <v>1682</v>
      </c>
      <c r="D65" s="1140">
        <v>180</v>
      </c>
      <c r="E65" s="1137" t="s">
        <v>1660</v>
      </c>
      <c r="F65" s="1086"/>
      <c r="G65" s="1128">
        <f t="shared" si="1"/>
        <v>540</v>
      </c>
      <c r="H65" s="1129">
        <v>3</v>
      </c>
      <c r="I65" s="1130">
        <f t="shared" si="2"/>
        <v>540</v>
      </c>
      <c r="J65" s="1153"/>
      <c r="K65" s="1153"/>
      <c r="L65" s="1130">
        <f>G65</f>
        <v>540</v>
      </c>
      <c r="M65" s="1132">
        <v>0</v>
      </c>
      <c r="N65" s="1133">
        <f t="shared" si="3"/>
        <v>0</v>
      </c>
      <c r="O65" s="1154"/>
      <c r="P65" s="1154"/>
    </row>
    <row r="66" spans="2:16" ht="12.5">
      <c r="B66" s="1123" t="s">
        <v>740</v>
      </c>
      <c r="C66" s="1155" t="s">
        <v>805</v>
      </c>
      <c r="D66" s="1140">
        <v>500</v>
      </c>
      <c r="E66" s="1137" t="s">
        <v>1641</v>
      </c>
      <c r="F66" s="1086"/>
      <c r="G66" s="1128">
        <f t="shared" si="1"/>
        <v>6000</v>
      </c>
      <c r="H66" s="1129">
        <v>6</v>
      </c>
      <c r="I66" s="1130">
        <f t="shared" si="2"/>
        <v>3000</v>
      </c>
      <c r="J66" s="1153"/>
      <c r="K66" s="1153"/>
      <c r="L66" s="1130">
        <f t="shared" ref="L66:L94" si="6">G66/2</f>
        <v>3000</v>
      </c>
      <c r="M66" s="1132">
        <v>6</v>
      </c>
      <c r="N66" s="1133">
        <f t="shared" si="3"/>
        <v>3000</v>
      </c>
      <c r="O66" s="1154"/>
      <c r="P66" s="1154"/>
    </row>
    <row r="67" spans="2:16" ht="12.5">
      <c r="B67" s="1123" t="s">
        <v>742</v>
      </c>
      <c r="C67" s="1136" t="s">
        <v>1508</v>
      </c>
      <c r="D67" s="1140">
        <v>50</v>
      </c>
      <c r="E67" s="1137" t="s">
        <v>1683</v>
      </c>
      <c r="F67" s="1086"/>
      <c r="G67" s="1128">
        <f t="shared" si="1"/>
        <v>1000</v>
      </c>
      <c r="H67" s="1129">
        <v>10</v>
      </c>
      <c r="I67" s="1130">
        <f t="shared" si="2"/>
        <v>500</v>
      </c>
      <c r="J67" s="1153"/>
      <c r="K67" s="1153"/>
      <c r="L67" s="1130">
        <f t="shared" si="6"/>
        <v>500</v>
      </c>
      <c r="M67" s="1132">
        <v>10</v>
      </c>
      <c r="N67" s="1133">
        <f t="shared" si="3"/>
        <v>500</v>
      </c>
      <c r="O67" s="1154"/>
      <c r="P67" s="1154"/>
    </row>
    <row r="68" spans="2:16" ht="12.5">
      <c r="B68" s="1123" t="s">
        <v>744</v>
      </c>
      <c r="C68" s="1142" t="s">
        <v>1684</v>
      </c>
      <c r="D68" s="1140">
        <v>150</v>
      </c>
      <c r="E68" s="1137" t="s">
        <v>1663</v>
      </c>
      <c r="F68" s="1086"/>
      <c r="G68" s="1128">
        <f t="shared" si="1"/>
        <v>900</v>
      </c>
      <c r="H68" s="1129">
        <v>3</v>
      </c>
      <c r="I68" s="1130">
        <f t="shared" si="2"/>
        <v>450</v>
      </c>
      <c r="J68" s="1153"/>
      <c r="K68" s="1153"/>
      <c r="L68" s="1130">
        <f t="shared" si="6"/>
        <v>450</v>
      </c>
      <c r="M68" s="1132">
        <v>3</v>
      </c>
      <c r="N68" s="1133">
        <f t="shared" si="3"/>
        <v>450</v>
      </c>
      <c r="O68" s="1154"/>
      <c r="P68" s="1154"/>
    </row>
    <row r="69" spans="2:16" ht="12.5">
      <c r="B69" s="1123" t="s">
        <v>746</v>
      </c>
      <c r="C69" s="1142" t="s">
        <v>1685</v>
      </c>
      <c r="D69" s="1140">
        <v>550</v>
      </c>
      <c r="E69" s="1137" t="s">
        <v>1686</v>
      </c>
      <c r="F69" s="1086"/>
      <c r="G69" s="1128">
        <f t="shared" si="1"/>
        <v>6600</v>
      </c>
      <c r="H69" s="1129">
        <v>6</v>
      </c>
      <c r="I69" s="1130">
        <f t="shared" si="2"/>
        <v>3300</v>
      </c>
      <c r="J69" s="1153"/>
      <c r="K69" s="1153"/>
      <c r="L69" s="1130">
        <f t="shared" si="6"/>
        <v>3300</v>
      </c>
      <c r="M69" s="1132">
        <v>6</v>
      </c>
      <c r="N69" s="1133">
        <f t="shared" si="3"/>
        <v>3300</v>
      </c>
      <c r="O69" s="1154"/>
      <c r="P69" s="1154"/>
    </row>
    <row r="70" spans="2:16" ht="12.5">
      <c r="B70" s="1123" t="s">
        <v>748</v>
      </c>
      <c r="C70" s="1142" t="s">
        <v>1687</v>
      </c>
      <c r="D70" s="1140">
        <v>17500</v>
      </c>
      <c r="E70" s="1137" t="s">
        <v>1688</v>
      </c>
      <c r="F70" s="1086"/>
      <c r="G70" s="1128">
        <f t="shared" si="1"/>
        <v>105000</v>
      </c>
      <c r="H70" s="1129">
        <v>3</v>
      </c>
      <c r="I70" s="1130">
        <f t="shared" si="2"/>
        <v>52500</v>
      </c>
      <c r="J70" s="1153"/>
      <c r="K70" s="1153"/>
      <c r="L70" s="1130">
        <f t="shared" si="6"/>
        <v>52500</v>
      </c>
      <c r="M70" s="1132">
        <v>3</v>
      </c>
      <c r="N70" s="1133">
        <f t="shared" si="3"/>
        <v>52500</v>
      </c>
      <c r="O70" s="1154"/>
      <c r="P70" s="1154"/>
    </row>
    <row r="71" spans="2:16" ht="12.5">
      <c r="B71" s="1123" t="s">
        <v>750</v>
      </c>
      <c r="C71" s="1142" t="s">
        <v>1689</v>
      </c>
      <c r="D71" s="1140">
        <v>500</v>
      </c>
      <c r="E71" s="1137" t="s">
        <v>1663</v>
      </c>
      <c r="F71" s="1086"/>
      <c r="G71" s="1128">
        <f t="shared" si="1"/>
        <v>3000</v>
      </c>
      <c r="H71" s="1129">
        <v>3</v>
      </c>
      <c r="I71" s="1130">
        <f t="shared" si="2"/>
        <v>1500</v>
      </c>
      <c r="J71" s="1153"/>
      <c r="K71" s="1153"/>
      <c r="L71" s="1130">
        <f t="shared" si="6"/>
        <v>1500</v>
      </c>
      <c r="M71" s="1132">
        <v>3</v>
      </c>
      <c r="N71" s="1133">
        <f t="shared" si="3"/>
        <v>1500</v>
      </c>
      <c r="O71" s="1154"/>
      <c r="P71" s="1154"/>
    </row>
    <row r="72" spans="2:16" ht="12.5">
      <c r="B72" s="1123" t="s">
        <v>751</v>
      </c>
      <c r="C72" s="1142" t="s">
        <v>1690</v>
      </c>
      <c r="D72" s="1140">
        <v>200</v>
      </c>
      <c r="E72" s="1137" t="s">
        <v>1641</v>
      </c>
      <c r="F72" s="1086"/>
      <c r="G72" s="1128">
        <f t="shared" si="1"/>
        <v>2400</v>
      </c>
      <c r="H72" s="1129">
        <v>6</v>
      </c>
      <c r="I72" s="1130">
        <f t="shared" si="2"/>
        <v>1200</v>
      </c>
      <c r="J72" s="1153"/>
      <c r="K72" s="1153"/>
      <c r="L72" s="1130">
        <f t="shared" si="6"/>
        <v>1200</v>
      </c>
      <c r="M72" s="1132">
        <v>6</v>
      </c>
      <c r="N72" s="1133">
        <f t="shared" si="3"/>
        <v>1200</v>
      </c>
      <c r="O72" s="1154"/>
      <c r="P72" s="1154"/>
    </row>
    <row r="73" spans="2:16" ht="12.5">
      <c r="B73" s="1123" t="s">
        <v>753</v>
      </c>
      <c r="C73" s="1142" t="s">
        <v>1691</v>
      </c>
      <c r="D73" s="1140">
        <v>200</v>
      </c>
      <c r="E73" s="1137" t="s">
        <v>1692</v>
      </c>
      <c r="F73" s="1086"/>
      <c r="G73" s="1128">
        <f t="shared" si="1"/>
        <v>600</v>
      </c>
      <c r="H73" s="1129">
        <v>2</v>
      </c>
      <c r="I73" s="1130">
        <f t="shared" si="2"/>
        <v>400</v>
      </c>
      <c r="J73" s="1153"/>
      <c r="K73" s="1153"/>
      <c r="L73" s="1130">
        <f t="shared" si="6"/>
        <v>300</v>
      </c>
      <c r="M73" s="1132">
        <v>1</v>
      </c>
      <c r="N73" s="1133">
        <f t="shared" si="3"/>
        <v>200</v>
      </c>
      <c r="O73" s="1154"/>
      <c r="P73" s="1154"/>
    </row>
    <row r="74" spans="2:16" ht="12.5">
      <c r="B74" s="1123" t="s">
        <v>756</v>
      </c>
      <c r="C74" s="1142" t="s">
        <v>1693</v>
      </c>
      <c r="D74" s="1140">
        <v>230</v>
      </c>
      <c r="E74" s="1137" t="s">
        <v>1694</v>
      </c>
      <c r="F74" s="1086"/>
      <c r="G74" s="1128">
        <f t="shared" si="1"/>
        <v>2760</v>
      </c>
      <c r="H74" s="1129">
        <v>6</v>
      </c>
      <c r="I74" s="1130">
        <f t="shared" si="2"/>
        <v>1380</v>
      </c>
      <c r="J74" s="1153"/>
      <c r="K74" s="1153"/>
      <c r="L74" s="1130">
        <f t="shared" si="6"/>
        <v>1380</v>
      </c>
      <c r="M74" s="1132">
        <v>6</v>
      </c>
      <c r="N74" s="1133">
        <f t="shared" si="3"/>
        <v>1380</v>
      </c>
      <c r="O74" s="1154"/>
      <c r="P74" s="1154"/>
    </row>
    <row r="75" spans="2:16" ht="12.5">
      <c r="B75" s="1123" t="s">
        <v>1695</v>
      </c>
      <c r="C75" s="1142" t="s">
        <v>1696</v>
      </c>
      <c r="D75" s="1140">
        <v>1500</v>
      </c>
      <c r="E75" s="1137" t="s">
        <v>1697</v>
      </c>
      <c r="F75" s="1086"/>
      <c r="G75" s="1128">
        <f t="shared" si="1"/>
        <v>9000</v>
      </c>
      <c r="H75" s="1129">
        <v>3</v>
      </c>
      <c r="I75" s="1130">
        <f t="shared" si="2"/>
        <v>4500</v>
      </c>
      <c r="J75" s="1153"/>
      <c r="K75" s="1153"/>
      <c r="L75" s="1130">
        <f t="shared" si="6"/>
        <v>4500</v>
      </c>
      <c r="M75" s="1132">
        <v>3</v>
      </c>
      <c r="N75" s="1133">
        <f t="shared" si="3"/>
        <v>4500</v>
      </c>
      <c r="O75" s="1154"/>
      <c r="P75" s="1154"/>
    </row>
    <row r="76" spans="2:16" ht="12.5">
      <c r="B76" s="1123" t="s">
        <v>1698</v>
      </c>
      <c r="C76" s="1142" t="s">
        <v>1699</v>
      </c>
      <c r="D76" s="1140">
        <v>600</v>
      </c>
      <c r="E76" s="1137" t="s">
        <v>1700</v>
      </c>
      <c r="F76" s="1086"/>
      <c r="G76" s="1128">
        <f t="shared" ref="G76:G106" si="7">(H76+M76)*D76</f>
        <v>14400</v>
      </c>
      <c r="H76" s="1129">
        <v>12</v>
      </c>
      <c r="I76" s="1130">
        <f t="shared" ref="I76:I106" si="8">H76*D76</f>
        <v>7200</v>
      </c>
      <c r="J76" s="1153"/>
      <c r="K76" s="1153"/>
      <c r="L76" s="1130">
        <f t="shared" si="6"/>
        <v>7200</v>
      </c>
      <c r="M76" s="1132">
        <v>12</v>
      </c>
      <c r="N76" s="1133">
        <f t="shared" ref="N76:N106" si="9">M76*D76</f>
        <v>7200</v>
      </c>
      <c r="O76" s="1154"/>
      <c r="P76" s="1154"/>
    </row>
    <row r="77" spans="2:16" ht="12.5">
      <c r="B77" s="1123" t="s">
        <v>1701</v>
      </c>
      <c r="C77" s="1142" t="s">
        <v>1702</v>
      </c>
      <c r="D77" s="1140">
        <v>600</v>
      </c>
      <c r="E77" s="1137" t="s">
        <v>1700</v>
      </c>
      <c r="F77" s="1086"/>
      <c r="G77" s="1128">
        <f t="shared" si="7"/>
        <v>14400</v>
      </c>
      <c r="H77" s="1129">
        <v>12</v>
      </c>
      <c r="I77" s="1130">
        <f t="shared" si="8"/>
        <v>7200</v>
      </c>
      <c r="J77" s="1153"/>
      <c r="K77" s="1153"/>
      <c r="L77" s="1130">
        <f t="shared" si="6"/>
        <v>7200</v>
      </c>
      <c r="M77" s="1132">
        <v>12</v>
      </c>
      <c r="N77" s="1133">
        <f t="shared" si="9"/>
        <v>7200</v>
      </c>
      <c r="O77" s="1154"/>
      <c r="P77" s="1154"/>
    </row>
    <row r="78" spans="2:16" ht="12.5">
      <c r="B78" s="1123" t="s">
        <v>1703</v>
      </c>
      <c r="C78" s="1142" t="s">
        <v>1704</v>
      </c>
      <c r="D78" s="1140">
        <v>600</v>
      </c>
      <c r="E78" s="1137" t="s">
        <v>1700</v>
      </c>
      <c r="F78" s="1086"/>
      <c r="G78" s="1128">
        <f t="shared" si="7"/>
        <v>14400</v>
      </c>
      <c r="H78" s="1129">
        <v>12</v>
      </c>
      <c r="I78" s="1130">
        <f t="shared" si="8"/>
        <v>7200</v>
      </c>
      <c r="J78" s="1153"/>
      <c r="K78" s="1153"/>
      <c r="L78" s="1130">
        <f t="shared" si="6"/>
        <v>7200</v>
      </c>
      <c r="M78" s="1132">
        <v>12</v>
      </c>
      <c r="N78" s="1133">
        <f t="shared" si="9"/>
        <v>7200</v>
      </c>
      <c r="O78" s="1154"/>
      <c r="P78" s="1154"/>
    </row>
    <row r="79" spans="2:16" ht="12.5">
      <c r="B79" s="1123" t="s">
        <v>1705</v>
      </c>
      <c r="C79" s="1136" t="s">
        <v>1706</v>
      </c>
      <c r="D79" s="1140">
        <v>25</v>
      </c>
      <c r="E79" s="1137">
        <v>2</v>
      </c>
      <c r="F79" s="1086"/>
      <c r="G79" s="1128">
        <f t="shared" si="7"/>
        <v>50</v>
      </c>
      <c r="H79" s="1129">
        <v>1</v>
      </c>
      <c r="I79" s="1130">
        <f t="shared" si="8"/>
        <v>25</v>
      </c>
      <c r="J79" s="1153"/>
      <c r="K79" s="1153"/>
      <c r="L79" s="1130">
        <f t="shared" si="6"/>
        <v>25</v>
      </c>
      <c r="M79" s="1132">
        <v>1</v>
      </c>
      <c r="N79" s="1133">
        <f t="shared" si="9"/>
        <v>25</v>
      </c>
      <c r="O79" s="1154"/>
      <c r="P79" s="1154"/>
    </row>
    <row r="80" spans="2:16" ht="12.5">
      <c r="B80" s="1123" t="s">
        <v>1707</v>
      </c>
      <c r="C80" s="1136" t="s">
        <v>1708</v>
      </c>
      <c r="D80" s="1140">
        <v>80</v>
      </c>
      <c r="E80" s="1137" t="s">
        <v>1709</v>
      </c>
      <c r="F80" s="1086"/>
      <c r="G80" s="1128">
        <f t="shared" si="7"/>
        <v>160</v>
      </c>
      <c r="H80" s="1129">
        <v>1</v>
      </c>
      <c r="I80" s="1130">
        <f t="shared" si="8"/>
        <v>80</v>
      </c>
      <c r="J80" s="1153"/>
      <c r="K80" s="1153"/>
      <c r="L80" s="1130">
        <f t="shared" si="6"/>
        <v>80</v>
      </c>
      <c r="M80" s="1132">
        <v>1</v>
      </c>
      <c r="N80" s="1133">
        <f t="shared" si="9"/>
        <v>80</v>
      </c>
      <c r="O80" s="1154"/>
      <c r="P80" s="1154"/>
    </row>
    <row r="81" spans="2:16" ht="12.5">
      <c r="B81" s="1123" t="s">
        <v>1710</v>
      </c>
      <c r="C81" s="1144" t="s">
        <v>1711</v>
      </c>
      <c r="D81" s="1140">
        <v>800</v>
      </c>
      <c r="E81" s="1137" t="s">
        <v>531</v>
      </c>
      <c r="F81" s="1086"/>
      <c r="G81" s="1128">
        <f t="shared" si="7"/>
        <v>1600</v>
      </c>
      <c r="H81" s="1129">
        <v>1</v>
      </c>
      <c r="I81" s="1130">
        <f t="shared" si="8"/>
        <v>800</v>
      </c>
      <c r="J81" s="1153"/>
      <c r="K81" s="1153"/>
      <c r="L81" s="1130">
        <f t="shared" si="6"/>
        <v>800</v>
      </c>
      <c r="M81" s="1132">
        <v>1</v>
      </c>
      <c r="N81" s="1133">
        <f t="shared" si="9"/>
        <v>800</v>
      </c>
      <c r="O81" s="1154"/>
      <c r="P81" s="1154"/>
    </row>
    <row r="82" spans="2:16" ht="12.5">
      <c r="B82" s="1123" t="s">
        <v>1712</v>
      </c>
      <c r="C82" s="1136" t="s">
        <v>1713</v>
      </c>
      <c r="D82" s="1140">
        <v>350</v>
      </c>
      <c r="E82" s="1137">
        <v>6</v>
      </c>
      <c r="F82" s="1086"/>
      <c r="G82" s="1128">
        <f t="shared" si="7"/>
        <v>2100</v>
      </c>
      <c r="H82" s="1129">
        <v>3</v>
      </c>
      <c r="I82" s="1130">
        <f t="shared" si="8"/>
        <v>1050</v>
      </c>
      <c r="J82" s="1153"/>
      <c r="K82" s="1153"/>
      <c r="L82" s="1130">
        <f t="shared" si="6"/>
        <v>1050</v>
      </c>
      <c r="M82" s="1132">
        <v>3</v>
      </c>
      <c r="N82" s="1133">
        <f t="shared" si="9"/>
        <v>1050</v>
      </c>
      <c r="O82" s="1154"/>
      <c r="P82" s="1154"/>
    </row>
    <row r="83" spans="2:16" ht="12.5">
      <c r="B83" s="1123" t="s">
        <v>1714</v>
      </c>
      <c r="C83" s="1136" t="s">
        <v>1715</v>
      </c>
      <c r="D83" s="1140">
        <v>120</v>
      </c>
      <c r="E83" s="1137" t="s">
        <v>531</v>
      </c>
      <c r="F83" s="1086"/>
      <c r="G83" s="1128">
        <f t="shared" si="7"/>
        <v>240</v>
      </c>
      <c r="H83" s="1129">
        <v>1</v>
      </c>
      <c r="I83" s="1130">
        <f t="shared" si="8"/>
        <v>120</v>
      </c>
      <c r="J83" s="1153"/>
      <c r="K83" s="1153"/>
      <c r="L83" s="1130">
        <f t="shared" si="6"/>
        <v>120</v>
      </c>
      <c r="M83" s="1132">
        <v>1</v>
      </c>
      <c r="N83" s="1133">
        <f t="shared" si="9"/>
        <v>120</v>
      </c>
      <c r="O83" s="1154"/>
      <c r="P83" s="1154"/>
    </row>
    <row r="84" spans="2:16" ht="12.5">
      <c r="B84" s="1123" t="s">
        <v>1716</v>
      </c>
      <c r="C84" s="1136" t="s">
        <v>1717</v>
      </c>
      <c r="D84" s="1140">
        <v>850</v>
      </c>
      <c r="E84" s="1137" t="s">
        <v>1718</v>
      </c>
      <c r="F84" s="1086"/>
      <c r="G84" s="1128">
        <f t="shared" si="7"/>
        <v>10200</v>
      </c>
      <c r="H84" s="1129">
        <v>6</v>
      </c>
      <c r="I84" s="1130">
        <f t="shared" si="8"/>
        <v>5100</v>
      </c>
      <c r="J84" s="1153"/>
      <c r="K84" s="1153"/>
      <c r="L84" s="1130">
        <f t="shared" si="6"/>
        <v>5100</v>
      </c>
      <c r="M84" s="1132">
        <v>6</v>
      </c>
      <c r="N84" s="1133">
        <f t="shared" si="9"/>
        <v>5100</v>
      </c>
      <c r="O84" s="1154"/>
      <c r="P84" s="1154"/>
    </row>
    <row r="85" spans="2:16" ht="12.5">
      <c r="B85" s="1123" t="s">
        <v>1719</v>
      </c>
      <c r="C85" s="1136" t="s">
        <v>1720</v>
      </c>
      <c r="D85" s="1140">
        <v>210</v>
      </c>
      <c r="E85" s="1137">
        <v>4</v>
      </c>
      <c r="F85" s="1086"/>
      <c r="G85" s="1128">
        <f t="shared" si="7"/>
        <v>840</v>
      </c>
      <c r="H85" s="1129">
        <v>2</v>
      </c>
      <c r="I85" s="1130">
        <f t="shared" si="8"/>
        <v>420</v>
      </c>
      <c r="J85" s="1153"/>
      <c r="K85" s="1153"/>
      <c r="L85" s="1130">
        <f t="shared" si="6"/>
        <v>420</v>
      </c>
      <c r="M85" s="1132">
        <v>2</v>
      </c>
      <c r="N85" s="1133">
        <f t="shared" si="9"/>
        <v>420</v>
      </c>
      <c r="O85" s="1154"/>
      <c r="P85" s="1154"/>
    </row>
    <row r="86" spans="2:16" ht="12.5">
      <c r="B86" s="1123" t="s">
        <v>1721</v>
      </c>
      <c r="C86" s="1136" t="s">
        <v>1722</v>
      </c>
      <c r="D86" s="1140">
        <v>10</v>
      </c>
      <c r="E86" s="1137">
        <v>100</v>
      </c>
      <c r="F86" s="1086"/>
      <c r="G86" s="1128">
        <f t="shared" si="7"/>
        <v>1000</v>
      </c>
      <c r="H86" s="1129">
        <v>50</v>
      </c>
      <c r="I86" s="1130">
        <f t="shared" si="8"/>
        <v>500</v>
      </c>
      <c r="J86" s="1153"/>
      <c r="K86" s="1153"/>
      <c r="L86" s="1130">
        <f t="shared" si="6"/>
        <v>500</v>
      </c>
      <c r="M86" s="1132">
        <v>50</v>
      </c>
      <c r="N86" s="1133">
        <f t="shared" si="9"/>
        <v>500</v>
      </c>
      <c r="O86" s="1154"/>
      <c r="P86" s="1154"/>
    </row>
    <row r="87" spans="2:16" ht="12.5">
      <c r="B87" s="1123" t="s">
        <v>1723</v>
      </c>
      <c r="C87" s="1136" t="s">
        <v>1724</v>
      </c>
      <c r="D87" s="1140">
        <v>150</v>
      </c>
      <c r="E87" s="1137" t="s">
        <v>1668</v>
      </c>
      <c r="F87" s="1086"/>
      <c r="G87" s="1128">
        <f t="shared" si="7"/>
        <v>300</v>
      </c>
      <c r="H87" s="1129">
        <v>1</v>
      </c>
      <c r="I87" s="1130">
        <f t="shared" si="8"/>
        <v>150</v>
      </c>
      <c r="J87" s="1153"/>
      <c r="K87" s="1153"/>
      <c r="L87" s="1130">
        <f t="shared" si="6"/>
        <v>150</v>
      </c>
      <c r="M87" s="1132">
        <v>1</v>
      </c>
      <c r="N87" s="1133">
        <f t="shared" si="9"/>
        <v>150</v>
      </c>
      <c r="O87" s="1154"/>
      <c r="P87" s="1154"/>
    </row>
    <row r="88" spans="2:16" ht="12.5">
      <c r="B88" s="1123" t="s">
        <v>1725</v>
      </c>
      <c r="C88" s="1136" t="s">
        <v>1726</v>
      </c>
      <c r="D88" s="1140">
        <v>50</v>
      </c>
      <c r="E88" s="1137" t="s">
        <v>1727</v>
      </c>
      <c r="F88" s="1086"/>
      <c r="G88" s="1128">
        <f t="shared" si="7"/>
        <v>4000</v>
      </c>
      <c r="H88" s="1129">
        <v>40</v>
      </c>
      <c r="I88" s="1130">
        <f t="shared" si="8"/>
        <v>2000</v>
      </c>
      <c r="J88" s="1153"/>
      <c r="K88" s="1153"/>
      <c r="L88" s="1130">
        <f t="shared" si="6"/>
        <v>2000</v>
      </c>
      <c r="M88" s="1132">
        <v>40</v>
      </c>
      <c r="N88" s="1133">
        <f t="shared" si="9"/>
        <v>2000</v>
      </c>
      <c r="O88" s="1154"/>
      <c r="P88" s="1154"/>
    </row>
    <row r="89" spans="2:16" ht="12.5">
      <c r="B89" s="1123" t="s">
        <v>1728</v>
      </c>
      <c r="C89" s="1136" t="s">
        <v>1729</v>
      </c>
      <c r="D89" s="1140">
        <v>350</v>
      </c>
      <c r="E89" s="1137" t="s">
        <v>1730</v>
      </c>
      <c r="F89" s="1086"/>
      <c r="G89" s="1128">
        <f t="shared" si="7"/>
        <v>8400</v>
      </c>
      <c r="H89" s="1129">
        <v>12</v>
      </c>
      <c r="I89" s="1130">
        <f t="shared" si="8"/>
        <v>4200</v>
      </c>
      <c r="J89" s="1153"/>
      <c r="K89" s="1153"/>
      <c r="L89" s="1130">
        <f t="shared" si="6"/>
        <v>4200</v>
      </c>
      <c r="M89" s="1132">
        <v>12</v>
      </c>
      <c r="N89" s="1133">
        <f t="shared" si="9"/>
        <v>4200</v>
      </c>
      <c r="O89" s="1154"/>
      <c r="P89" s="1154"/>
    </row>
    <row r="90" spans="2:16" ht="12.5">
      <c r="B90" s="1123" t="s">
        <v>1731</v>
      </c>
      <c r="C90" s="1136" t="s">
        <v>1732</v>
      </c>
      <c r="D90" s="1140">
        <v>4500</v>
      </c>
      <c r="E90" s="1137" t="s">
        <v>531</v>
      </c>
      <c r="F90" s="1086"/>
      <c r="G90" s="1128">
        <f t="shared" si="7"/>
        <v>9000</v>
      </c>
      <c r="H90" s="1129">
        <v>1</v>
      </c>
      <c r="I90" s="1130">
        <f t="shared" si="8"/>
        <v>4500</v>
      </c>
      <c r="J90" s="1153"/>
      <c r="K90" s="1153"/>
      <c r="L90" s="1130">
        <f t="shared" si="6"/>
        <v>4500</v>
      </c>
      <c r="M90" s="1132">
        <v>1</v>
      </c>
      <c r="N90" s="1133">
        <f t="shared" si="9"/>
        <v>4500</v>
      </c>
      <c r="O90" s="1154"/>
      <c r="P90" s="1154"/>
    </row>
    <row r="91" spans="2:16" ht="12.5">
      <c r="B91" s="1156" t="s">
        <v>1733</v>
      </c>
      <c r="C91" s="1136" t="s">
        <v>1734</v>
      </c>
      <c r="D91" s="1140">
        <v>500</v>
      </c>
      <c r="E91" s="1137" t="s">
        <v>1735</v>
      </c>
      <c r="F91" s="1086"/>
      <c r="G91" s="1128">
        <f t="shared" si="7"/>
        <v>5000</v>
      </c>
      <c r="H91" s="1129">
        <v>5</v>
      </c>
      <c r="I91" s="1130">
        <f t="shared" si="8"/>
        <v>2500</v>
      </c>
      <c r="J91" s="1153"/>
      <c r="K91" s="1153"/>
      <c r="L91" s="1130">
        <f t="shared" si="6"/>
        <v>2500</v>
      </c>
      <c r="M91" s="1132">
        <v>5</v>
      </c>
      <c r="N91" s="1133">
        <f t="shared" si="9"/>
        <v>2500</v>
      </c>
      <c r="O91" s="1154"/>
      <c r="P91" s="1154"/>
    </row>
    <row r="92" spans="2:16" ht="12.5">
      <c r="B92" s="1156" t="s">
        <v>1736</v>
      </c>
      <c r="C92" s="1157" t="s">
        <v>1737</v>
      </c>
      <c r="D92" s="1140">
        <v>50</v>
      </c>
      <c r="E92" s="1137" t="s">
        <v>1738</v>
      </c>
      <c r="F92" s="1086"/>
      <c r="G92" s="1128">
        <f t="shared" si="7"/>
        <v>300</v>
      </c>
      <c r="H92" s="1129">
        <v>3</v>
      </c>
      <c r="I92" s="1130">
        <f t="shared" si="8"/>
        <v>150</v>
      </c>
      <c r="J92" s="1153"/>
      <c r="K92" s="1153"/>
      <c r="L92" s="1130">
        <f t="shared" si="6"/>
        <v>150</v>
      </c>
      <c r="M92" s="1132">
        <v>3</v>
      </c>
      <c r="N92" s="1133">
        <f t="shared" si="9"/>
        <v>150</v>
      </c>
      <c r="O92" s="1154"/>
      <c r="P92" s="1154"/>
    </row>
    <row r="93" spans="2:16" ht="12.5">
      <c r="B93" s="1156" t="s">
        <v>1739</v>
      </c>
      <c r="C93" s="1157" t="s">
        <v>1740</v>
      </c>
      <c r="D93" s="1140">
        <v>5000</v>
      </c>
      <c r="E93" s="1137" t="s">
        <v>1641</v>
      </c>
      <c r="F93" s="1086"/>
      <c r="G93" s="1128">
        <f t="shared" si="7"/>
        <v>60000</v>
      </c>
      <c r="H93" s="1129">
        <v>2</v>
      </c>
      <c r="I93" s="1130">
        <f t="shared" si="8"/>
        <v>10000</v>
      </c>
      <c r="J93" s="1153"/>
      <c r="K93" s="1153"/>
      <c r="L93" s="1130">
        <f t="shared" si="6"/>
        <v>30000</v>
      </c>
      <c r="M93" s="1132">
        <v>10</v>
      </c>
      <c r="N93" s="1133">
        <f t="shared" si="9"/>
        <v>50000</v>
      </c>
      <c r="O93" s="1154"/>
      <c r="P93" s="1154"/>
    </row>
    <row r="94" spans="2:16" ht="12.5">
      <c r="B94" s="1156" t="s">
        <v>1741</v>
      </c>
      <c r="C94" s="1157" t="s">
        <v>1742</v>
      </c>
      <c r="D94" s="1140">
        <v>35000</v>
      </c>
      <c r="E94" s="1137" t="s">
        <v>1743</v>
      </c>
      <c r="F94" s="1086"/>
      <c r="G94" s="1128">
        <f t="shared" si="7"/>
        <v>140000</v>
      </c>
      <c r="H94" s="1129">
        <v>2</v>
      </c>
      <c r="I94" s="1130">
        <f t="shared" si="8"/>
        <v>70000</v>
      </c>
      <c r="J94" s="1153"/>
      <c r="K94" s="1153"/>
      <c r="L94" s="1130">
        <f t="shared" si="6"/>
        <v>70000</v>
      </c>
      <c r="M94" s="1132">
        <v>2</v>
      </c>
      <c r="N94" s="1133">
        <f t="shared" si="9"/>
        <v>70000</v>
      </c>
      <c r="O94" s="1154"/>
      <c r="P94" s="1154"/>
    </row>
    <row r="95" spans="2:16" ht="12.5">
      <c r="B95" s="1156" t="s">
        <v>1744</v>
      </c>
      <c r="C95" s="1157" t="s">
        <v>1745</v>
      </c>
      <c r="D95" s="1140">
        <v>10000</v>
      </c>
      <c r="E95" s="1137" t="s">
        <v>1746</v>
      </c>
      <c r="F95" s="1086"/>
      <c r="G95" s="1128">
        <f t="shared" si="7"/>
        <v>10000</v>
      </c>
      <c r="H95" s="1129">
        <v>1</v>
      </c>
      <c r="I95" s="1130">
        <f t="shared" si="8"/>
        <v>10000</v>
      </c>
      <c r="J95" s="1153"/>
      <c r="K95" s="1153"/>
      <c r="L95" s="1130">
        <f>G95</f>
        <v>10000</v>
      </c>
      <c r="M95" s="1132">
        <v>0</v>
      </c>
      <c r="N95" s="1133">
        <f t="shared" si="9"/>
        <v>0</v>
      </c>
      <c r="O95" s="1154"/>
      <c r="P95" s="1154"/>
    </row>
    <row r="96" spans="2:16" ht="12.5">
      <c r="B96" s="1156" t="s">
        <v>1747</v>
      </c>
      <c r="C96" s="1157" t="s">
        <v>1748</v>
      </c>
      <c r="D96" s="1140">
        <v>5200</v>
      </c>
      <c r="E96" s="1137" t="s">
        <v>1749</v>
      </c>
      <c r="F96" s="1086"/>
      <c r="G96" s="1128">
        <f t="shared" si="7"/>
        <v>10400</v>
      </c>
      <c r="H96" s="1129">
        <v>1</v>
      </c>
      <c r="I96" s="1130">
        <f t="shared" si="8"/>
        <v>5200</v>
      </c>
      <c r="J96" s="1153"/>
      <c r="K96" s="1153"/>
      <c r="L96" s="1130">
        <f>G96</f>
        <v>10400</v>
      </c>
      <c r="M96" s="1132">
        <v>1</v>
      </c>
      <c r="N96" s="1133">
        <f t="shared" si="9"/>
        <v>5200</v>
      </c>
      <c r="O96" s="1154"/>
      <c r="P96" s="1154"/>
    </row>
    <row r="97" spans="2:16" ht="12.5">
      <c r="B97" s="1156" t="s">
        <v>1750</v>
      </c>
      <c r="C97" s="1157" t="s">
        <v>1751</v>
      </c>
      <c r="D97" s="1140">
        <v>10000</v>
      </c>
      <c r="E97" s="1137" t="s">
        <v>1752</v>
      </c>
      <c r="F97" s="1086"/>
      <c r="G97" s="1128">
        <f t="shared" si="7"/>
        <v>10000</v>
      </c>
      <c r="H97" s="1129">
        <v>1</v>
      </c>
      <c r="I97" s="1130">
        <f t="shared" si="8"/>
        <v>10000</v>
      </c>
      <c r="J97" s="1153"/>
      <c r="K97" s="1153"/>
      <c r="L97" s="1130">
        <f>G97</f>
        <v>10000</v>
      </c>
      <c r="M97" s="1132">
        <v>0</v>
      </c>
      <c r="N97" s="1133">
        <f t="shared" si="9"/>
        <v>0</v>
      </c>
      <c r="O97" s="1154"/>
      <c r="P97" s="1154"/>
    </row>
    <row r="98" spans="2:16" ht="12.5">
      <c r="B98" s="1156" t="s">
        <v>1753</v>
      </c>
      <c r="C98" s="1157" t="s">
        <v>1754</v>
      </c>
      <c r="D98" s="1140">
        <v>35000</v>
      </c>
      <c r="E98" s="1137" t="s">
        <v>1755</v>
      </c>
      <c r="F98" s="1086"/>
      <c r="G98" s="1128">
        <f t="shared" si="7"/>
        <v>35000</v>
      </c>
      <c r="H98" s="1129">
        <v>1</v>
      </c>
      <c r="I98" s="1130">
        <f t="shared" si="8"/>
        <v>35000</v>
      </c>
      <c r="J98" s="1153"/>
      <c r="K98" s="1153"/>
      <c r="L98" s="1130">
        <f>G98</f>
        <v>35000</v>
      </c>
      <c r="M98" s="1132">
        <v>0</v>
      </c>
      <c r="N98" s="1133">
        <f t="shared" si="9"/>
        <v>0</v>
      </c>
      <c r="O98" s="1154"/>
      <c r="P98" s="1154"/>
    </row>
    <row r="99" spans="2:16" ht="12.5">
      <c r="B99" s="1156" t="s">
        <v>1756</v>
      </c>
      <c r="C99" s="1157" t="s">
        <v>1757</v>
      </c>
      <c r="D99" s="1140">
        <v>60000</v>
      </c>
      <c r="E99" s="1137">
        <v>1</v>
      </c>
      <c r="F99" s="1086"/>
      <c r="G99" s="1128">
        <f t="shared" si="7"/>
        <v>60000</v>
      </c>
      <c r="H99" s="1129">
        <v>1</v>
      </c>
      <c r="I99" s="1130">
        <f t="shared" si="8"/>
        <v>60000</v>
      </c>
      <c r="J99" s="1153"/>
      <c r="K99" s="1153"/>
      <c r="L99" s="1130">
        <f>G99</f>
        <v>60000</v>
      </c>
      <c r="M99" s="1132">
        <v>0</v>
      </c>
      <c r="N99" s="1133">
        <f t="shared" si="9"/>
        <v>0</v>
      </c>
      <c r="O99" s="1154"/>
      <c r="P99" s="1154"/>
    </row>
    <row r="100" spans="2:16" ht="12.5">
      <c r="B100" s="1156" t="s">
        <v>1758</v>
      </c>
      <c r="C100" s="1157" t="s">
        <v>1759</v>
      </c>
      <c r="D100" s="1140">
        <v>750</v>
      </c>
      <c r="E100" s="1137" t="s">
        <v>1659</v>
      </c>
      <c r="F100" s="1086"/>
      <c r="G100" s="1128">
        <f t="shared" si="7"/>
        <v>4500</v>
      </c>
      <c r="H100" s="1129">
        <v>3</v>
      </c>
      <c r="I100" s="1130">
        <f t="shared" si="8"/>
        <v>2250</v>
      </c>
      <c r="J100" s="1153"/>
      <c r="K100" s="1153"/>
      <c r="L100" s="1130">
        <f>G100/2</f>
        <v>2250</v>
      </c>
      <c r="M100" s="1132">
        <v>3</v>
      </c>
      <c r="N100" s="1133">
        <f t="shared" si="9"/>
        <v>2250</v>
      </c>
      <c r="O100" s="1154"/>
      <c r="P100" s="1154"/>
    </row>
    <row r="101" spans="2:16" ht="12.5">
      <c r="B101" s="1156" t="s">
        <v>1760</v>
      </c>
      <c r="C101" s="1157" t="s">
        <v>1761</v>
      </c>
      <c r="D101" s="1140">
        <v>3500</v>
      </c>
      <c r="E101" s="1137" t="s">
        <v>1668</v>
      </c>
      <c r="F101" s="1086"/>
      <c r="G101" s="1128">
        <f t="shared" si="7"/>
        <v>7000</v>
      </c>
      <c r="H101" s="1129">
        <v>1</v>
      </c>
      <c r="I101" s="1130">
        <f t="shared" si="8"/>
        <v>3500</v>
      </c>
      <c r="J101" s="1153"/>
      <c r="K101" s="1153"/>
      <c r="L101" s="1130">
        <f>G101</f>
        <v>7000</v>
      </c>
      <c r="M101" s="1132">
        <v>1</v>
      </c>
      <c r="N101" s="1133">
        <f t="shared" si="9"/>
        <v>3500</v>
      </c>
      <c r="O101" s="1154"/>
      <c r="P101" s="1154"/>
    </row>
    <row r="102" spans="2:16" ht="12.5">
      <c r="B102" s="1156" t="s">
        <v>1762</v>
      </c>
      <c r="C102" s="1157" t="s">
        <v>2242</v>
      </c>
      <c r="D102" s="1140">
        <v>1000</v>
      </c>
      <c r="E102" s="1137" t="s">
        <v>1660</v>
      </c>
      <c r="F102" s="1086"/>
      <c r="G102" s="1128">
        <f t="shared" si="7"/>
        <v>3000</v>
      </c>
      <c r="H102" s="1129">
        <v>2</v>
      </c>
      <c r="I102" s="1130">
        <f t="shared" si="8"/>
        <v>2000</v>
      </c>
      <c r="J102" s="1153"/>
      <c r="K102" s="1153"/>
      <c r="L102" s="1130"/>
      <c r="M102" s="1132">
        <v>1</v>
      </c>
      <c r="N102" s="1133">
        <f t="shared" si="9"/>
        <v>1000</v>
      </c>
      <c r="O102" s="1154"/>
      <c r="P102" s="1154"/>
    </row>
    <row r="103" spans="2:16" ht="12.5">
      <c r="B103" s="1156" t="s">
        <v>1765</v>
      </c>
      <c r="C103" s="1157" t="s">
        <v>1763</v>
      </c>
      <c r="D103" s="1140">
        <v>500</v>
      </c>
      <c r="E103" s="1137" t="s">
        <v>1764</v>
      </c>
      <c r="F103" s="1086"/>
      <c r="G103" s="1128">
        <f t="shared" si="7"/>
        <v>2000</v>
      </c>
      <c r="H103" s="1129">
        <v>2</v>
      </c>
      <c r="I103" s="1130">
        <f t="shared" si="8"/>
        <v>1000</v>
      </c>
      <c r="J103" s="1153"/>
      <c r="K103" s="1153"/>
      <c r="L103" s="1130">
        <f>G103/2</f>
        <v>1000</v>
      </c>
      <c r="M103" s="1132">
        <v>2</v>
      </c>
      <c r="N103" s="1133">
        <f t="shared" si="9"/>
        <v>1000</v>
      </c>
      <c r="O103" s="1154"/>
      <c r="P103" s="1154"/>
    </row>
    <row r="104" spans="2:16" ht="12.5">
      <c r="B104" s="1156" t="s">
        <v>1767</v>
      </c>
      <c r="C104" s="1157" t="s">
        <v>1766</v>
      </c>
      <c r="D104" s="1140">
        <v>600</v>
      </c>
      <c r="E104" s="1137" t="s">
        <v>1640</v>
      </c>
      <c r="F104" s="1086"/>
      <c r="G104" s="1128">
        <f t="shared" si="7"/>
        <v>4800</v>
      </c>
      <c r="H104" s="1129">
        <v>4</v>
      </c>
      <c r="I104" s="1130">
        <f t="shared" si="8"/>
        <v>2400</v>
      </c>
      <c r="J104" s="1153"/>
      <c r="K104" s="1153"/>
      <c r="L104" s="1130">
        <f>G104/2</f>
        <v>2400</v>
      </c>
      <c r="M104" s="1132">
        <v>4</v>
      </c>
      <c r="N104" s="1133">
        <f t="shared" si="9"/>
        <v>2400</v>
      </c>
      <c r="O104" s="1154"/>
      <c r="P104" s="1154"/>
    </row>
    <row r="105" spans="2:16" ht="12.5">
      <c r="B105" s="1156" t="s">
        <v>1769</v>
      </c>
      <c r="C105" s="1157" t="s">
        <v>1768</v>
      </c>
      <c r="D105" s="1140">
        <v>10000</v>
      </c>
      <c r="E105" s="1137">
        <v>8</v>
      </c>
      <c r="F105" s="1086"/>
      <c r="G105" s="1128">
        <f t="shared" si="7"/>
        <v>80000</v>
      </c>
      <c r="H105" s="1129">
        <v>4</v>
      </c>
      <c r="I105" s="1130">
        <f t="shared" si="8"/>
        <v>40000</v>
      </c>
      <c r="J105" s="1153"/>
      <c r="K105" s="1153"/>
      <c r="L105" s="1130">
        <f>G105/2</f>
        <v>40000</v>
      </c>
      <c r="M105" s="1132">
        <v>4</v>
      </c>
      <c r="N105" s="1133">
        <f t="shared" si="9"/>
        <v>40000</v>
      </c>
      <c r="O105" s="1154"/>
      <c r="P105" s="1154"/>
    </row>
    <row r="106" spans="2:16" ht="12" customHeight="1">
      <c r="B106" s="1156" t="s">
        <v>2243</v>
      </c>
      <c r="C106" s="1158" t="s">
        <v>1770</v>
      </c>
      <c r="D106" s="1159">
        <v>30</v>
      </c>
      <c r="E106" s="1160" t="s">
        <v>1771</v>
      </c>
      <c r="F106" s="1086"/>
      <c r="G106" s="1128">
        <f t="shared" si="7"/>
        <v>150000</v>
      </c>
      <c r="H106" s="1161">
        <v>5000</v>
      </c>
      <c r="I106" s="1130">
        <f t="shared" si="8"/>
        <v>150000</v>
      </c>
      <c r="J106" s="1161"/>
      <c r="K106" s="1161"/>
      <c r="L106" s="1162">
        <f>G106</f>
        <v>150000</v>
      </c>
      <c r="M106" s="1163"/>
      <c r="N106" s="1133">
        <f t="shared" si="9"/>
        <v>0</v>
      </c>
      <c r="O106" s="1163"/>
      <c r="P106" s="1163"/>
    </row>
    <row r="107" spans="2:16" ht="18.75" customHeight="1">
      <c r="B107" s="1086"/>
      <c r="C107" s="1164" t="s">
        <v>196</v>
      </c>
      <c r="D107" s="1165"/>
      <c r="E107" s="1165"/>
      <c r="F107" s="1165"/>
      <c r="G107" s="1166">
        <f>SUM(G11:G106)</f>
        <v>956021.6</v>
      </c>
      <c r="H107" s="1165"/>
      <c r="I107" s="1166"/>
      <c r="J107" s="1165"/>
      <c r="K107" s="1165"/>
      <c r="L107" s="1166">
        <f>SUM(L11:L106)</f>
        <v>618465.80000000005</v>
      </c>
      <c r="M107" s="1167"/>
      <c r="N107" s="1168"/>
      <c r="O107" s="1167"/>
      <c r="P107" s="1167"/>
    </row>
    <row r="108" spans="2:16" ht="12.5">
      <c r="B108" s="1086"/>
      <c r="C108" s="1086"/>
      <c r="D108" s="1086"/>
      <c r="E108" s="1086"/>
      <c r="F108" s="1086"/>
      <c r="G108" s="1086"/>
      <c r="H108" s="1086"/>
      <c r="I108" s="1086"/>
      <c r="J108" s="1086"/>
      <c r="K108" s="1086"/>
      <c r="L108" s="1086"/>
      <c r="M108" s="1086"/>
      <c r="N108" s="1086"/>
      <c r="O108" s="1086"/>
      <c r="P108" s="1086"/>
    </row>
    <row r="109" spans="2:16" ht="12.5">
      <c r="B109" s="1086"/>
      <c r="C109" s="1135" t="s">
        <v>874</v>
      </c>
      <c r="D109" s="1086"/>
      <c r="E109" s="1086"/>
      <c r="F109" s="1086"/>
      <c r="G109" s="1135" t="s">
        <v>1772</v>
      </c>
      <c r="H109" s="1086"/>
      <c r="I109" s="1086"/>
      <c r="J109" s="1086"/>
      <c r="K109" s="1086"/>
      <c r="L109" s="1086"/>
      <c r="M109" s="1086"/>
      <c r="N109" s="1086"/>
      <c r="O109" s="1086"/>
      <c r="P109" s="1086"/>
    </row>
    <row r="110" spans="2:16" ht="17.25" customHeight="1">
      <c r="B110" s="1086"/>
      <c r="C110" s="1086"/>
      <c r="D110" s="1086"/>
      <c r="E110" s="1086"/>
      <c r="F110" s="1086"/>
      <c r="G110" s="1086"/>
      <c r="H110" s="1086"/>
      <c r="I110" s="1086"/>
      <c r="J110" s="1086"/>
      <c r="K110" s="1086"/>
      <c r="L110" s="1086"/>
      <c r="M110" s="1086"/>
      <c r="N110" s="1086"/>
      <c r="O110" s="1086"/>
      <c r="P110" s="1086"/>
    </row>
    <row r="111" spans="2:16" ht="12.5">
      <c r="B111" s="1086"/>
      <c r="C111" s="1135" t="s">
        <v>1775</v>
      </c>
      <c r="D111" s="1086"/>
      <c r="E111" s="1086"/>
      <c r="F111" s="1086"/>
      <c r="G111" s="1135" t="s">
        <v>1776</v>
      </c>
      <c r="H111" s="1086"/>
      <c r="I111" s="1086"/>
      <c r="J111" s="1086"/>
      <c r="K111" s="1086"/>
      <c r="L111" s="1086"/>
      <c r="M111" s="1086"/>
      <c r="N111" s="1086"/>
      <c r="O111" s="1086"/>
      <c r="P111" s="1086"/>
    </row>
    <row r="112" spans="2:16" ht="12.5">
      <c r="B112" s="1086"/>
      <c r="C112" s="1135" t="s">
        <v>1773</v>
      </c>
      <c r="D112" s="1086"/>
      <c r="E112" s="1086"/>
      <c r="F112" s="1086"/>
      <c r="G112" s="1135" t="s">
        <v>1774</v>
      </c>
      <c r="H112" s="1086"/>
      <c r="I112" s="1086"/>
      <c r="J112" s="1086"/>
      <c r="K112" s="1086"/>
      <c r="L112" s="1086"/>
      <c r="M112" s="1086"/>
      <c r="N112" s="1086"/>
      <c r="O112" s="1086"/>
      <c r="P112" s="1086"/>
    </row>
    <row r="113" spans="2:16" ht="12.5">
      <c r="B113" s="1086"/>
      <c r="C113" s="1086"/>
      <c r="D113" s="1086"/>
      <c r="E113" s="1086"/>
      <c r="F113" s="1086"/>
      <c r="G113" s="1086"/>
      <c r="H113" s="1086"/>
      <c r="I113" s="1086"/>
      <c r="J113" s="1086"/>
      <c r="K113" s="1086"/>
      <c r="L113" s="1086"/>
      <c r="M113" s="1086"/>
      <c r="N113" s="1086"/>
      <c r="O113" s="1086"/>
      <c r="P113" s="1086"/>
    </row>
    <row r="114" spans="2:16" ht="12.5">
      <c r="B114" s="1086"/>
      <c r="C114" s="1086"/>
      <c r="D114" s="1086"/>
      <c r="E114" s="1086"/>
      <c r="F114" s="1086"/>
      <c r="G114" s="1086"/>
      <c r="H114" s="1086"/>
      <c r="I114" s="1086"/>
      <c r="J114" s="1086"/>
      <c r="K114" s="1086"/>
      <c r="L114" s="1086"/>
      <c r="M114" s="1086"/>
      <c r="N114" s="1086"/>
      <c r="O114" s="1086"/>
      <c r="P114" s="1086"/>
    </row>
    <row r="115" spans="2:16" ht="12.5">
      <c r="B115" s="1086"/>
      <c r="C115" s="1086"/>
      <c r="D115" s="1086"/>
      <c r="E115" s="1086"/>
      <c r="F115" s="1086"/>
      <c r="G115" s="1086"/>
      <c r="H115" s="1086"/>
      <c r="I115" s="1086"/>
      <c r="J115" s="1086"/>
      <c r="K115" s="1086"/>
      <c r="L115" s="1086"/>
      <c r="M115" s="1086"/>
      <c r="N115" s="1086"/>
      <c r="O115" s="1086"/>
      <c r="P115" s="1086"/>
    </row>
    <row r="116" spans="2:16" ht="12.5">
      <c r="B116" s="1086"/>
      <c r="C116" s="1086"/>
      <c r="D116" s="1086"/>
      <c r="E116" s="1086"/>
      <c r="F116" s="1086"/>
      <c r="G116" s="1086"/>
      <c r="H116" s="1086"/>
      <c r="I116" s="1086"/>
      <c r="J116" s="1086"/>
      <c r="K116" s="1086"/>
      <c r="L116" s="1086"/>
      <c r="M116" s="1086"/>
      <c r="N116" s="1086"/>
      <c r="O116" s="1086"/>
      <c r="P116" s="1086"/>
    </row>
    <row r="117" spans="2:16" ht="12.5">
      <c r="B117" s="1086"/>
      <c r="C117" s="1086"/>
      <c r="D117" s="1086"/>
      <c r="E117" s="1086"/>
      <c r="F117" s="1086"/>
      <c r="G117" s="1086"/>
      <c r="H117" s="1086"/>
      <c r="I117" s="1086"/>
      <c r="J117" s="1086"/>
      <c r="K117" s="1086"/>
      <c r="L117" s="1086"/>
      <c r="M117" s="1086"/>
      <c r="N117" s="1086"/>
      <c r="O117" s="1086"/>
      <c r="P117" s="1086"/>
    </row>
    <row r="118" spans="2:16" ht="12.5">
      <c r="B118" s="1086"/>
      <c r="C118" s="1086"/>
      <c r="D118" s="1086"/>
      <c r="E118" s="1086"/>
      <c r="F118" s="1086"/>
      <c r="G118" s="1086"/>
      <c r="H118" s="1086"/>
      <c r="I118" s="1086"/>
      <c r="J118" s="1086"/>
      <c r="K118" s="1086"/>
      <c r="L118" s="1086"/>
      <c r="M118" s="1086"/>
      <c r="N118" s="1086"/>
      <c r="O118" s="1086"/>
      <c r="P118" s="1086"/>
    </row>
    <row r="119" spans="2:16" ht="12.5">
      <c r="B119" s="1086"/>
      <c r="C119" s="1086"/>
      <c r="D119" s="1086"/>
      <c r="E119" s="1086"/>
      <c r="F119" s="1086"/>
      <c r="G119" s="1086"/>
      <c r="H119" s="1086"/>
      <c r="I119" s="1086"/>
      <c r="J119" s="1086"/>
      <c r="K119" s="1086"/>
      <c r="L119" s="1086"/>
      <c r="M119" s="1086"/>
      <c r="N119" s="1086"/>
      <c r="O119" s="1086"/>
      <c r="P119" s="1086"/>
    </row>
    <row r="120" spans="2:16" ht="12.5">
      <c r="B120" s="1086"/>
      <c r="C120" s="1086"/>
      <c r="D120" s="1086"/>
      <c r="E120" s="1086"/>
      <c r="F120" s="1086"/>
      <c r="G120" s="1086"/>
      <c r="H120" s="1086"/>
      <c r="I120" s="1086"/>
      <c r="J120" s="1086"/>
      <c r="K120" s="1086"/>
      <c r="L120" s="1086"/>
      <c r="M120" s="1086"/>
      <c r="N120" s="1086"/>
      <c r="O120" s="1086"/>
      <c r="P120" s="1086"/>
    </row>
    <row r="121" spans="2:16" ht="12.5">
      <c r="B121" s="1086"/>
      <c r="C121" s="1086"/>
      <c r="D121" s="1086"/>
      <c r="E121" s="1086"/>
      <c r="F121" s="1086"/>
      <c r="G121" s="1086"/>
      <c r="H121" s="1086"/>
      <c r="I121" s="1086"/>
      <c r="J121" s="1086"/>
      <c r="K121" s="1086"/>
      <c r="L121" s="1086"/>
      <c r="M121" s="1086"/>
      <c r="N121" s="1086"/>
      <c r="O121" s="1086"/>
      <c r="P121" s="1086"/>
    </row>
    <row r="122" spans="2:16" ht="12.5">
      <c r="B122" s="1086"/>
      <c r="C122" s="1086"/>
      <c r="D122" s="1086"/>
      <c r="E122" s="1086"/>
      <c r="F122" s="1086"/>
      <c r="G122" s="1086"/>
      <c r="H122" s="1086"/>
      <c r="I122" s="1086"/>
      <c r="J122" s="1086"/>
      <c r="K122" s="1086"/>
      <c r="L122" s="1086"/>
      <c r="M122" s="1086"/>
      <c r="N122" s="1086"/>
      <c r="O122" s="1086"/>
      <c r="P122" s="1086"/>
    </row>
    <row r="123" spans="2:16" ht="12.5">
      <c r="B123" s="1086"/>
      <c r="C123" s="1086"/>
      <c r="D123" s="1086"/>
      <c r="E123" s="1086"/>
      <c r="F123" s="1086"/>
      <c r="G123" s="1086"/>
      <c r="H123" s="1086"/>
      <c r="I123" s="1086"/>
      <c r="J123" s="1086"/>
      <c r="K123" s="1086"/>
      <c r="L123" s="1086"/>
      <c r="M123" s="1086"/>
      <c r="N123" s="1086"/>
      <c r="O123" s="1086"/>
      <c r="P123" s="1086"/>
    </row>
    <row r="124" spans="2:16" ht="12.5">
      <c r="B124" s="1086"/>
      <c r="C124" s="1086"/>
      <c r="D124" s="1086"/>
      <c r="E124" s="1086"/>
      <c r="F124" s="1086"/>
      <c r="G124" s="1086"/>
      <c r="H124" s="1086"/>
      <c r="I124" s="1086"/>
      <c r="J124" s="1086"/>
      <c r="K124" s="1086"/>
      <c r="L124" s="1086"/>
      <c r="M124" s="1086"/>
      <c r="N124" s="1086"/>
      <c r="O124" s="1086"/>
      <c r="P124" s="1086"/>
    </row>
    <row r="125" spans="2:16" ht="12.5">
      <c r="B125" s="1086"/>
      <c r="C125" s="1086"/>
      <c r="D125" s="1086"/>
      <c r="E125" s="1086"/>
      <c r="F125" s="1086"/>
      <c r="G125" s="1086"/>
      <c r="H125" s="1086"/>
      <c r="I125" s="1086"/>
      <c r="J125" s="1086"/>
      <c r="K125" s="1086"/>
      <c r="L125" s="1086"/>
      <c r="M125" s="1086"/>
      <c r="N125" s="1086"/>
      <c r="O125" s="1086"/>
      <c r="P125" s="1086"/>
    </row>
    <row r="126" spans="2:16" ht="12.5">
      <c r="B126" s="1086"/>
      <c r="C126" s="1086"/>
      <c r="D126" s="1086"/>
      <c r="E126" s="1086"/>
      <c r="F126" s="1086"/>
      <c r="G126" s="1086"/>
      <c r="H126" s="1086"/>
      <c r="I126" s="1086"/>
      <c r="J126" s="1086"/>
      <c r="K126" s="1086"/>
      <c r="L126" s="1086"/>
      <c r="M126" s="1086"/>
      <c r="N126" s="1086"/>
      <c r="O126" s="1086"/>
      <c r="P126" s="1086"/>
    </row>
    <row r="127" spans="2:16" ht="12.5">
      <c r="B127" s="1086"/>
      <c r="C127" s="1086"/>
      <c r="D127" s="1086"/>
      <c r="E127" s="1086"/>
      <c r="F127" s="1086"/>
      <c r="G127" s="1086"/>
      <c r="H127" s="1086"/>
      <c r="I127" s="1086"/>
      <c r="J127" s="1086"/>
      <c r="K127" s="1086"/>
      <c r="L127" s="1086"/>
      <c r="M127" s="1086"/>
      <c r="N127" s="1086"/>
      <c r="O127" s="1086"/>
      <c r="P127" s="1086"/>
    </row>
    <row r="128" spans="2:16" ht="12.5">
      <c r="B128" s="1086"/>
      <c r="C128" s="1086"/>
      <c r="D128" s="1086"/>
      <c r="E128" s="1086"/>
      <c r="F128" s="1086"/>
      <c r="G128" s="1086"/>
      <c r="H128" s="1086"/>
      <c r="I128" s="1086"/>
      <c r="J128" s="1086"/>
      <c r="K128" s="1086"/>
      <c r="L128" s="1086"/>
      <c r="M128" s="1086"/>
      <c r="N128" s="1086"/>
      <c r="O128" s="1086"/>
      <c r="P128" s="1086"/>
    </row>
    <row r="129" spans="2:16" ht="12.5">
      <c r="B129" s="1086"/>
      <c r="C129" s="1086"/>
      <c r="D129" s="1086"/>
      <c r="E129" s="1086"/>
      <c r="F129" s="1086"/>
      <c r="G129" s="1086"/>
      <c r="H129" s="1086"/>
      <c r="I129" s="1086"/>
      <c r="J129" s="1086"/>
      <c r="K129" s="1086"/>
      <c r="L129" s="1086"/>
      <c r="M129" s="1086"/>
      <c r="N129" s="1086"/>
      <c r="O129" s="1086"/>
      <c r="P129" s="1086"/>
    </row>
    <row r="130" spans="2:16" ht="12.5">
      <c r="B130" s="1086"/>
      <c r="C130" s="1086"/>
      <c r="D130" s="1086"/>
      <c r="E130" s="1086"/>
      <c r="F130" s="1086"/>
      <c r="G130" s="1086"/>
      <c r="H130" s="1086"/>
      <c r="I130" s="1086"/>
      <c r="J130" s="1086"/>
      <c r="K130" s="1086"/>
      <c r="L130" s="1086"/>
      <c r="M130" s="1086"/>
      <c r="N130" s="1086"/>
      <c r="O130" s="1086"/>
      <c r="P130" s="1086"/>
    </row>
    <row r="131" spans="2:16" ht="12.5">
      <c r="B131" s="1086"/>
      <c r="C131" s="1086"/>
      <c r="D131" s="1086"/>
      <c r="E131" s="1086"/>
      <c r="F131" s="1086"/>
      <c r="G131" s="1086"/>
      <c r="H131" s="1086"/>
      <c r="I131" s="1086"/>
      <c r="J131" s="1086"/>
      <c r="K131" s="1086"/>
      <c r="L131" s="1086"/>
      <c r="M131" s="1086"/>
      <c r="N131" s="1086"/>
      <c r="O131" s="1086"/>
      <c r="P131" s="1086"/>
    </row>
    <row r="132" spans="2:16" ht="12.5">
      <c r="B132" s="1086"/>
      <c r="C132" s="1086"/>
      <c r="D132" s="1086"/>
      <c r="E132" s="1086"/>
      <c r="F132" s="1086"/>
      <c r="G132" s="1086"/>
      <c r="H132" s="1086"/>
      <c r="I132" s="1086"/>
      <c r="J132" s="1086"/>
      <c r="K132" s="1086"/>
      <c r="L132" s="1086"/>
      <c r="M132" s="1086"/>
      <c r="N132" s="1086"/>
      <c r="O132" s="1086"/>
      <c r="P132" s="1086"/>
    </row>
    <row r="133" spans="2:16" ht="12.5">
      <c r="B133" s="1086"/>
      <c r="C133" s="1086"/>
      <c r="D133" s="1086"/>
      <c r="E133" s="1086"/>
      <c r="F133" s="1086"/>
      <c r="G133" s="1086"/>
      <c r="H133" s="1086"/>
      <c r="I133" s="1086"/>
      <c r="J133" s="1086"/>
      <c r="K133" s="1086"/>
      <c r="L133" s="1086"/>
      <c r="M133" s="1086"/>
      <c r="N133" s="1086"/>
      <c r="O133" s="1086"/>
      <c r="P133" s="1086"/>
    </row>
    <row r="134" spans="2:16" ht="12.5">
      <c r="B134" s="1086"/>
      <c r="C134" s="1086"/>
      <c r="D134" s="1086"/>
      <c r="E134" s="1086"/>
      <c r="F134" s="1086"/>
      <c r="G134" s="1086"/>
      <c r="H134" s="1086"/>
      <c r="I134" s="1086"/>
      <c r="J134" s="1086"/>
      <c r="K134" s="1086"/>
      <c r="L134" s="1086"/>
      <c r="M134" s="1086"/>
      <c r="N134" s="1086"/>
      <c r="O134" s="1086"/>
      <c r="P134" s="1086"/>
    </row>
    <row r="135" spans="2:16" ht="12.5">
      <c r="B135" s="1086"/>
      <c r="C135" s="1086"/>
      <c r="D135" s="1086"/>
      <c r="E135" s="1086"/>
      <c r="F135" s="1086"/>
      <c r="G135" s="1086"/>
      <c r="H135" s="1086"/>
      <c r="I135" s="1086"/>
      <c r="J135" s="1086"/>
      <c r="K135" s="1086"/>
      <c r="L135" s="1086"/>
      <c r="M135" s="1086"/>
      <c r="N135" s="1086"/>
      <c r="O135" s="1086"/>
      <c r="P135" s="1086"/>
    </row>
    <row r="136" spans="2:16" ht="12.5">
      <c r="B136" s="1086"/>
      <c r="C136" s="1086"/>
      <c r="D136" s="1086"/>
      <c r="E136" s="1086"/>
      <c r="F136" s="1086"/>
      <c r="G136" s="1086"/>
      <c r="H136" s="1086"/>
      <c r="I136" s="1086"/>
      <c r="J136" s="1086"/>
      <c r="K136" s="1086"/>
      <c r="L136" s="1086"/>
      <c r="M136" s="1086"/>
      <c r="N136" s="1086"/>
      <c r="O136" s="1086"/>
      <c r="P136" s="1086"/>
    </row>
    <row r="137" spans="2:16" ht="12.5">
      <c r="B137" s="1086"/>
      <c r="C137" s="1086"/>
      <c r="D137" s="1086"/>
      <c r="E137" s="1086"/>
      <c r="F137" s="1086"/>
      <c r="G137" s="1086"/>
      <c r="H137" s="1086"/>
      <c r="I137" s="1086"/>
      <c r="J137" s="1086"/>
      <c r="K137" s="1086"/>
      <c r="L137" s="1086"/>
      <c r="M137" s="1086"/>
      <c r="N137" s="1086"/>
      <c r="O137" s="1086"/>
      <c r="P137" s="1086"/>
    </row>
    <row r="138" spans="2:16" ht="12.5">
      <c r="B138" s="1086"/>
      <c r="C138" s="1086"/>
      <c r="D138" s="1086"/>
      <c r="E138" s="1086"/>
      <c r="F138" s="1086"/>
      <c r="G138" s="1086"/>
      <c r="H138" s="1086"/>
      <c r="I138" s="1086"/>
      <c r="J138" s="1086"/>
      <c r="K138" s="1086"/>
      <c r="L138" s="1086"/>
      <c r="M138" s="1086"/>
      <c r="N138" s="1086"/>
      <c r="O138" s="1086"/>
      <c r="P138" s="1086"/>
    </row>
  </sheetData>
  <mergeCells count="8">
    <mergeCell ref="B2:Q2"/>
    <mergeCell ref="B3:Q3"/>
    <mergeCell ref="H8:P8"/>
    <mergeCell ref="E9:F9"/>
    <mergeCell ref="H9:I9"/>
    <mergeCell ref="J9:L9"/>
    <mergeCell ref="M9:N9"/>
    <mergeCell ref="O9:P9"/>
  </mergeCells>
  <pageMargins left="0.25" right="0.25" top="1" bottom="1" header="0.5" footer="0.5"/>
  <pageSetup paperSize="5" scale="78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15DA5-05C5-4F28-9EA1-C3B773DA6727}">
  <dimension ref="A1:P79"/>
  <sheetViews>
    <sheetView view="pageLayout" topLeftCell="A88" zoomScale="80" zoomScaleNormal="100" zoomScalePageLayoutView="80" workbookViewId="0">
      <selection activeCell="H58" sqref="H58"/>
    </sheetView>
  </sheetViews>
  <sheetFormatPr defaultColWidth="9.1796875" defaultRowHeight="12.5"/>
  <cols>
    <col min="1" max="1" width="6.7265625" style="28" customWidth="1"/>
    <col min="2" max="2" width="35.7265625" style="28" customWidth="1"/>
    <col min="3" max="3" width="11.7265625" style="29" customWidth="1"/>
    <col min="4" max="5" width="7.7265625" style="28" customWidth="1"/>
    <col min="6" max="6" width="12.7265625" style="28" customWidth="1"/>
    <col min="7" max="7" width="7.7265625" style="28" customWidth="1"/>
    <col min="8" max="8" width="11.7265625" style="28" customWidth="1"/>
    <col min="9" max="9" width="7.7265625" style="28" customWidth="1"/>
    <col min="10" max="10" width="11.7265625" style="28" customWidth="1"/>
    <col min="11" max="11" width="7.7265625" style="28" customWidth="1"/>
    <col min="12" max="12" width="11.7265625" style="28" customWidth="1"/>
    <col min="13" max="13" width="7.7265625" style="28" customWidth="1"/>
    <col min="14" max="14" width="11.7265625" style="28" customWidth="1"/>
    <col min="15" max="15" width="9.1796875" style="28"/>
    <col min="16" max="16" width="11.26953125" style="28" bestFit="1" customWidth="1"/>
    <col min="17" max="16384" width="9.1796875" style="28"/>
  </cols>
  <sheetData>
    <row r="1" spans="1:16">
      <c r="A1" s="28" t="s">
        <v>106</v>
      </c>
    </row>
    <row r="2" spans="1:16" ht="15" customHeight="1">
      <c r="A2" s="1397" t="s">
        <v>0</v>
      </c>
      <c r="B2" s="1657"/>
      <c r="C2" s="1657"/>
      <c r="D2" s="1657"/>
      <c r="E2" s="1657"/>
      <c r="F2" s="1657"/>
      <c r="G2" s="1657"/>
      <c r="H2" s="1657"/>
      <c r="I2" s="1657"/>
      <c r="J2" s="1657"/>
      <c r="K2" s="1657"/>
      <c r="L2" s="1657"/>
      <c r="M2" s="1657"/>
      <c r="N2" s="1657"/>
      <c r="O2" s="30"/>
    </row>
    <row r="3" spans="1:16" ht="13.5" customHeight="1">
      <c r="A3" s="1398" t="s">
        <v>107</v>
      </c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31"/>
    </row>
    <row r="4" spans="1:16" ht="11" customHeight="1">
      <c r="A4" s="32" t="s">
        <v>108</v>
      </c>
      <c r="B4" s="32"/>
      <c r="C4" s="33"/>
      <c r="D4" s="34"/>
      <c r="E4" s="35"/>
    </row>
    <row r="5" spans="1:16">
      <c r="A5" s="36" t="s">
        <v>109</v>
      </c>
      <c r="B5" s="37"/>
      <c r="C5" s="38"/>
      <c r="D5" s="39"/>
      <c r="E5" s="40"/>
      <c r="F5" s="41" t="s">
        <v>110</v>
      </c>
      <c r="G5" s="42"/>
      <c r="H5" s="42"/>
      <c r="I5" s="42"/>
      <c r="J5" s="43"/>
      <c r="K5" s="44" t="s">
        <v>111</v>
      </c>
      <c r="L5" s="44"/>
      <c r="M5" s="44"/>
      <c r="N5" s="45"/>
    </row>
    <row r="6" spans="1:16" ht="15.5">
      <c r="A6" s="46" t="s">
        <v>112</v>
      </c>
      <c r="B6" s="32"/>
      <c r="C6" s="47"/>
      <c r="D6" s="48"/>
      <c r="E6" s="49"/>
      <c r="F6" s="50" t="s">
        <v>113</v>
      </c>
      <c r="G6" s="50" t="s">
        <v>8</v>
      </c>
      <c r="H6" s="51"/>
      <c r="I6" s="41" t="s">
        <v>114</v>
      </c>
      <c r="J6" s="43"/>
      <c r="K6" s="52" t="s">
        <v>115</v>
      </c>
      <c r="L6" s="52"/>
      <c r="M6" s="52"/>
      <c r="N6" s="51"/>
    </row>
    <row r="7" spans="1:16" ht="11.5" customHeight="1">
      <c r="A7" s="53"/>
      <c r="B7" s="36"/>
      <c r="C7" s="54"/>
      <c r="D7" s="55"/>
      <c r="E7" s="56"/>
      <c r="F7" s="36"/>
      <c r="G7" s="1652" t="s">
        <v>116</v>
      </c>
      <c r="H7" s="1653"/>
      <c r="I7" s="1653"/>
      <c r="J7" s="1653"/>
      <c r="K7" s="1653"/>
      <c r="L7" s="1653"/>
      <c r="M7" s="1653"/>
      <c r="N7" s="1654"/>
    </row>
    <row r="8" spans="1:16">
      <c r="A8" s="57" t="s">
        <v>10</v>
      </c>
      <c r="B8" s="58" t="s">
        <v>11</v>
      </c>
      <c r="C8" s="59" t="s">
        <v>117</v>
      </c>
      <c r="D8" s="1655" t="s">
        <v>13</v>
      </c>
      <c r="E8" s="1656"/>
      <c r="F8" s="58" t="s">
        <v>14</v>
      </c>
      <c r="G8" s="1652" t="s">
        <v>118</v>
      </c>
      <c r="H8" s="1654"/>
      <c r="I8" s="1652" t="s">
        <v>119</v>
      </c>
      <c r="J8" s="1654"/>
      <c r="K8" s="1652" t="s">
        <v>120</v>
      </c>
      <c r="L8" s="1654"/>
      <c r="M8" s="1652" t="s">
        <v>121</v>
      </c>
      <c r="N8" s="1654"/>
    </row>
    <row r="9" spans="1:16">
      <c r="A9" s="60"/>
      <c r="B9" s="50"/>
      <c r="C9" s="61"/>
      <c r="D9" s="62"/>
      <c r="E9" s="63"/>
      <c r="F9" s="50"/>
      <c r="G9" s="64" t="s">
        <v>22</v>
      </c>
      <c r="H9" s="65" t="s">
        <v>21</v>
      </c>
      <c r="I9" s="65" t="s">
        <v>22</v>
      </c>
      <c r="J9" s="65" t="s">
        <v>122</v>
      </c>
      <c r="K9" s="64" t="s">
        <v>22</v>
      </c>
      <c r="L9" s="66" t="s">
        <v>122</v>
      </c>
      <c r="M9" s="64" t="s">
        <v>22</v>
      </c>
      <c r="N9" s="64" t="s">
        <v>21</v>
      </c>
    </row>
    <row r="10" spans="1:16" ht="15" customHeight="1">
      <c r="A10" s="67">
        <v>1</v>
      </c>
      <c r="B10" s="68" t="s">
        <v>123</v>
      </c>
      <c r="C10" s="69">
        <v>21.13</v>
      </c>
      <c r="D10" s="869">
        <f>SUM(G10,I10,K10,M10)</f>
        <v>4</v>
      </c>
      <c r="E10" s="71" t="s">
        <v>124</v>
      </c>
      <c r="F10" s="72">
        <f>C10*D10</f>
        <v>84.52</v>
      </c>
      <c r="G10" s="73">
        <v>2</v>
      </c>
      <c r="H10" s="72">
        <f>C10*G10</f>
        <v>42.26</v>
      </c>
      <c r="I10" s="73"/>
      <c r="J10" s="868">
        <f>I10*C10</f>
        <v>0</v>
      </c>
      <c r="K10" s="73">
        <v>2</v>
      </c>
      <c r="L10" s="72">
        <f>C10*K10</f>
        <v>42.26</v>
      </c>
      <c r="M10" s="73"/>
      <c r="N10" s="868">
        <f>M10*C10</f>
        <v>0</v>
      </c>
      <c r="O10" s="74"/>
      <c r="P10" s="75"/>
    </row>
    <row r="11" spans="1:16" ht="15" customHeight="1">
      <c r="A11" s="76">
        <v>2</v>
      </c>
      <c r="B11" s="77" t="s">
        <v>125</v>
      </c>
      <c r="C11" s="78">
        <v>250</v>
      </c>
      <c r="D11" s="869">
        <f t="shared" ref="D11:D39" si="0">SUM(G11,I11,K11,M11)</f>
        <v>12</v>
      </c>
      <c r="E11" s="79" t="s">
        <v>126</v>
      </c>
      <c r="F11" s="72">
        <f t="shared" ref="F11:F39" si="1">C11*D11</f>
        <v>3000</v>
      </c>
      <c r="G11" s="65">
        <v>2</v>
      </c>
      <c r="H11" s="72">
        <f t="shared" ref="H11:H39" si="2">C11*G11</f>
        <v>500</v>
      </c>
      <c r="I11" s="65">
        <v>3</v>
      </c>
      <c r="J11" s="868">
        <f t="shared" ref="J11:J39" si="3">I11*C11</f>
        <v>750</v>
      </c>
      <c r="K11" s="65">
        <v>2</v>
      </c>
      <c r="L11" s="72">
        <f t="shared" ref="L11:L39" si="4">C11*K11</f>
        <v>500</v>
      </c>
      <c r="M11" s="65">
        <v>5</v>
      </c>
      <c r="N11" s="868">
        <f t="shared" ref="N11:N39" si="5">M11*C11</f>
        <v>1250</v>
      </c>
    </row>
    <row r="12" spans="1:16" ht="15" customHeight="1">
      <c r="A12" s="81">
        <v>3</v>
      </c>
      <c r="B12" s="82" t="s">
        <v>127</v>
      </c>
      <c r="C12" s="78">
        <v>750</v>
      </c>
      <c r="D12" s="869">
        <f t="shared" si="0"/>
        <v>8</v>
      </c>
      <c r="E12" s="83" t="s">
        <v>128</v>
      </c>
      <c r="F12" s="72">
        <f t="shared" si="1"/>
        <v>6000</v>
      </c>
      <c r="G12" s="65">
        <v>2</v>
      </c>
      <c r="H12" s="72">
        <f t="shared" si="2"/>
        <v>1500</v>
      </c>
      <c r="I12" s="65">
        <v>2</v>
      </c>
      <c r="J12" s="868">
        <f t="shared" si="3"/>
        <v>1500</v>
      </c>
      <c r="K12" s="65">
        <v>2</v>
      </c>
      <c r="L12" s="72">
        <f t="shared" si="4"/>
        <v>1500</v>
      </c>
      <c r="M12" s="65">
        <v>2</v>
      </c>
      <c r="N12" s="868">
        <f t="shared" si="5"/>
        <v>1500</v>
      </c>
    </row>
    <row r="13" spans="1:16" ht="15" customHeight="1">
      <c r="A13" s="81">
        <v>4</v>
      </c>
      <c r="B13" s="82" t="s">
        <v>129</v>
      </c>
      <c r="C13" s="78">
        <v>700</v>
      </c>
      <c r="D13" s="869">
        <f t="shared" si="0"/>
        <v>8</v>
      </c>
      <c r="E13" s="83" t="s">
        <v>128</v>
      </c>
      <c r="F13" s="72">
        <f t="shared" si="1"/>
        <v>5600</v>
      </c>
      <c r="G13" s="65">
        <v>2</v>
      </c>
      <c r="H13" s="72">
        <f t="shared" si="2"/>
        <v>1400</v>
      </c>
      <c r="I13" s="65">
        <v>2</v>
      </c>
      <c r="J13" s="868">
        <f t="shared" si="3"/>
        <v>1400</v>
      </c>
      <c r="K13" s="65">
        <v>2</v>
      </c>
      <c r="L13" s="72">
        <f t="shared" si="4"/>
        <v>1400</v>
      </c>
      <c r="M13" s="65">
        <v>2</v>
      </c>
      <c r="N13" s="868">
        <f t="shared" si="5"/>
        <v>1400</v>
      </c>
    </row>
    <row r="14" spans="1:16" ht="15" customHeight="1">
      <c r="A14" s="81">
        <v>5</v>
      </c>
      <c r="B14" s="84" t="s">
        <v>130</v>
      </c>
      <c r="C14" s="78">
        <v>175</v>
      </c>
      <c r="D14" s="869">
        <f t="shared" si="0"/>
        <v>10</v>
      </c>
      <c r="E14" s="65" t="s">
        <v>131</v>
      </c>
      <c r="F14" s="72">
        <f t="shared" si="1"/>
        <v>1750</v>
      </c>
      <c r="G14" s="65">
        <v>4</v>
      </c>
      <c r="H14" s="72">
        <f t="shared" si="2"/>
        <v>700</v>
      </c>
      <c r="I14" s="65">
        <v>2</v>
      </c>
      <c r="J14" s="868">
        <f t="shared" si="3"/>
        <v>350</v>
      </c>
      <c r="K14" s="65">
        <v>2</v>
      </c>
      <c r="L14" s="72">
        <f t="shared" si="4"/>
        <v>350</v>
      </c>
      <c r="M14" s="65">
        <v>2</v>
      </c>
      <c r="N14" s="868">
        <f t="shared" si="5"/>
        <v>350</v>
      </c>
    </row>
    <row r="15" spans="1:16" ht="15" customHeight="1">
      <c r="A15" s="81">
        <v>6</v>
      </c>
      <c r="B15" s="84" t="s">
        <v>132</v>
      </c>
      <c r="C15" s="78">
        <v>117</v>
      </c>
      <c r="D15" s="869">
        <f t="shared" si="0"/>
        <v>9</v>
      </c>
      <c r="E15" s="83" t="s">
        <v>133</v>
      </c>
      <c r="F15" s="72">
        <f t="shared" si="1"/>
        <v>1053</v>
      </c>
      <c r="G15" s="65">
        <v>3</v>
      </c>
      <c r="H15" s="72">
        <f t="shared" si="2"/>
        <v>351</v>
      </c>
      <c r="I15" s="65"/>
      <c r="J15" s="868">
        <f t="shared" si="3"/>
        <v>0</v>
      </c>
      <c r="K15" s="65">
        <v>3</v>
      </c>
      <c r="L15" s="72">
        <f t="shared" si="4"/>
        <v>351</v>
      </c>
      <c r="M15" s="65">
        <v>3</v>
      </c>
      <c r="N15" s="868">
        <f t="shared" si="5"/>
        <v>351</v>
      </c>
    </row>
    <row r="16" spans="1:16" ht="15" customHeight="1">
      <c r="A16" s="81">
        <v>7</v>
      </c>
      <c r="B16" s="84" t="s">
        <v>134</v>
      </c>
      <c r="C16" s="78">
        <v>220</v>
      </c>
      <c r="D16" s="869">
        <f t="shared" si="0"/>
        <v>60</v>
      </c>
      <c r="E16" s="83" t="s">
        <v>135</v>
      </c>
      <c r="F16" s="72">
        <f t="shared" si="1"/>
        <v>13200</v>
      </c>
      <c r="G16" s="65">
        <v>15</v>
      </c>
      <c r="H16" s="72">
        <f t="shared" si="2"/>
        <v>3300</v>
      </c>
      <c r="I16" s="65">
        <v>15</v>
      </c>
      <c r="J16" s="868">
        <f t="shared" si="3"/>
        <v>3300</v>
      </c>
      <c r="K16" s="65">
        <v>15</v>
      </c>
      <c r="L16" s="72">
        <f t="shared" si="4"/>
        <v>3300</v>
      </c>
      <c r="M16" s="65">
        <v>15</v>
      </c>
      <c r="N16" s="868">
        <f t="shared" si="5"/>
        <v>3300</v>
      </c>
    </row>
    <row r="17" spans="1:14" ht="15" customHeight="1">
      <c r="A17" s="81">
        <v>8</v>
      </c>
      <c r="B17" s="84" t="s">
        <v>136</v>
      </c>
      <c r="C17" s="78">
        <v>185</v>
      </c>
      <c r="D17" s="869">
        <f t="shared" si="0"/>
        <v>40</v>
      </c>
      <c r="E17" s="83" t="s">
        <v>135</v>
      </c>
      <c r="F17" s="72">
        <f t="shared" si="1"/>
        <v>7400</v>
      </c>
      <c r="G17" s="65">
        <v>10</v>
      </c>
      <c r="H17" s="72">
        <f t="shared" si="2"/>
        <v>1850</v>
      </c>
      <c r="I17" s="65">
        <v>10</v>
      </c>
      <c r="J17" s="868">
        <f t="shared" si="3"/>
        <v>1850</v>
      </c>
      <c r="K17" s="65">
        <v>10</v>
      </c>
      <c r="L17" s="72">
        <f t="shared" si="4"/>
        <v>1850</v>
      </c>
      <c r="M17" s="65">
        <v>10</v>
      </c>
      <c r="N17" s="868">
        <f t="shared" si="5"/>
        <v>1850</v>
      </c>
    </row>
    <row r="18" spans="1:14" ht="15" customHeight="1">
      <c r="A18" s="81">
        <v>9</v>
      </c>
      <c r="B18" s="84" t="s">
        <v>137</v>
      </c>
      <c r="C18" s="78">
        <v>185</v>
      </c>
      <c r="D18" s="869">
        <f t="shared" si="0"/>
        <v>60</v>
      </c>
      <c r="E18" s="83" t="s">
        <v>135</v>
      </c>
      <c r="F18" s="72">
        <f t="shared" si="1"/>
        <v>11100</v>
      </c>
      <c r="G18" s="65">
        <v>15</v>
      </c>
      <c r="H18" s="72">
        <f t="shared" si="2"/>
        <v>2775</v>
      </c>
      <c r="I18" s="65">
        <v>15</v>
      </c>
      <c r="J18" s="868">
        <f t="shared" si="3"/>
        <v>2775</v>
      </c>
      <c r="K18" s="65">
        <v>15</v>
      </c>
      <c r="L18" s="72">
        <f t="shared" si="4"/>
        <v>2775</v>
      </c>
      <c r="M18" s="65">
        <v>15</v>
      </c>
      <c r="N18" s="868">
        <f t="shared" si="5"/>
        <v>2775</v>
      </c>
    </row>
    <row r="19" spans="1:14" ht="15" customHeight="1">
      <c r="A19" s="81">
        <v>10</v>
      </c>
      <c r="B19" s="84" t="s">
        <v>138</v>
      </c>
      <c r="C19" s="78">
        <v>100</v>
      </c>
      <c r="D19" s="869">
        <f t="shared" si="0"/>
        <v>12</v>
      </c>
      <c r="E19" s="65" t="s">
        <v>128</v>
      </c>
      <c r="F19" s="72">
        <f t="shared" si="1"/>
        <v>1200</v>
      </c>
      <c r="G19" s="65">
        <v>3</v>
      </c>
      <c r="H19" s="72">
        <f t="shared" si="2"/>
        <v>300</v>
      </c>
      <c r="I19" s="65">
        <v>3</v>
      </c>
      <c r="J19" s="868">
        <f t="shared" si="3"/>
        <v>300</v>
      </c>
      <c r="K19" s="65">
        <v>3</v>
      </c>
      <c r="L19" s="72">
        <f t="shared" si="4"/>
        <v>300</v>
      </c>
      <c r="M19" s="65">
        <v>3</v>
      </c>
      <c r="N19" s="868">
        <f t="shared" si="5"/>
        <v>300</v>
      </c>
    </row>
    <row r="20" spans="1:14" ht="15" customHeight="1">
      <c r="A20" s="81">
        <v>11</v>
      </c>
      <c r="B20" s="84" t="s">
        <v>139</v>
      </c>
      <c r="C20" s="78">
        <v>5</v>
      </c>
      <c r="D20" s="869">
        <f t="shared" si="0"/>
        <v>3</v>
      </c>
      <c r="E20" s="65" t="s">
        <v>128</v>
      </c>
      <c r="F20" s="72">
        <f t="shared" si="1"/>
        <v>15</v>
      </c>
      <c r="G20" s="65">
        <v>3</v>
      </c>
      <c r="H20" s="72">
        <f t="shared" si="2"/>
        <v>15</v>
      </c>
      <c r="I20" s="65"/>
      <c r="J20" s="868">
        <f t="shared" si="3"/>
        <v>0</v>
      </c>
      <c r="K20" s="65"/>
      <c r="L20" s="72">
        <f t="shared" si="4"/>
        <v>0</v>
      </c>
      <c r="M20" s="65"/>
      <c r="N20" s="868">
        <f t="shared" si="5"/>
        <v>0</v>
      </c>
    </row>
    <row r="21" spans="1:14" ht="15" customHeight="1">
      <c r="A21" s="81">
        <v>12</v>
      </c>
      <c r="B21" s="84" t="s">
        <v>140</v>
      </c>
      <c r="C21" s="78">
        <v>154.80000000000001</v>
      </c>
      <c r="D21" s="869">
        <f t="shared" si="0"/>
        <v>4</v>
      </c>
      <c r="E21" s="83" t="s">
        <v>126</v>
      </c>
      <c r="F21" s="72">
        <f t="shared" si="1"/>
        <v>619.20000000000005</v>
      </c>
      <c r="G21" s="65">
        <v>2</v>
      </c>
      <c r="H21" s="72">
        <f t="shared" si="2"/>
        <v>309.60000000000002</v>
      </c>
      <c r="I21" s="65"/>
      <c r="J21" s="868">
        <f t="shared" si="3"/>
        <v>0</v>
      </c>
      <c r="K21" s="65"/>
      <c r="L21" s="72">
        <f t="shared" si="4"/>
        <v>0</v>
      </c>
      <c r="M21" s="65">
        <v>2</v>
      </c>
      <c r="N21" s="868">
        <f t="shared" si="5"/>
        <v>309.60000000000002</v>
      </c>
    </row>
    <row r="22" spans="1:14" ht="15" customHeight="1">
      <c r="A22" s="81">
        <v>13</v>
      </c>
      <c r="B22" s="84" t="s">
        <v>141</v>
      </c>
      <c r="C22" s="78">
        <v>155</v>
      </c>
      <c r="D22" s="869">
        <f t="shared" si="0"/>
        <v>8</v>
      </c>
      <c r="E22" s="83" t="s">
        <v>126</v>
      </c>
      <c r="F22" s="72">
        <f t="shared" si="1"/>
        <v>1240</v>
      </c>
      <c r="G22" s="65">
        <v>4</v>
      </c>
      <c r="H22" s="72">
        <f t="shared" si="2"/>
        <v>620</v>
      </c>
      <c r="I22" s="65"/>
      <c r="J22" s="868">
        <f t="shared" si="3"/>
        <v>0</v>
      </c>
      <c r="K22" s="65"/>
      <c r="L22" s="72">
        <f t="shared" si="4"/>
        <v>0</v>
      </c>
      <c r="M22" s="65">
        <v>4</v>
      </c>
      <c r="N22" s="868">
        <f t="shared" si="5"/>
        <v>620</v>
      </c>
    </row>
    <row r="23" spans="1:14" ht="15" customHeight="1">
      <c r="A23" s="81">
        <v>14</v>
      </c>
      <c r="B23" s="84" t="s">
        <v>142</v>
      </c>
      <c r="C23" s="78">
        <v>150</v>
      </c>
      <c r="D23" s="869">
        <f t="shared" si="0"/>
        <v>8</v>
      </c>
      <c r="E23" s="83" t="s">
        <v>126</v>
      </c>
      <c r="F23" s="72">
        <f t="shared" si="1"/>
        <v>1200</v>
      </c>
      <c r="G23" s="65">
        <v>4</v>
      </c>
      <c r="H23" s="72">
        <f t="shared" si="2"/>
        <v>600</v>
      </c>
      <c r="I23" s="65"/>
      <c r="J23" s="868">
        <f t="shared" si="3"/>
        <v>0</v>
      </c>
      <c r="K23" s="65"/>
      <c r="L23" s="72">
        <f t="shared" si="4"/>
        <v>0</v>
      </c>
      <c r="M23" s="65">
        <v>4</v>
      </c>
      <c r="N23" s="868">
        <f t="shared" si="5"/>
        <v>600</v>
      </c>
    </row>
    <row r="24" spans="1:14" ht="15" customHeight="1">
      <c r="A24" s="81">
        <v>15</v>
      </c>
      <c r="B24" s="84" t="s">
        <v>143</v>
      </c>
      <c r="C24" s="78">
        <v>85</v>
      </c>
      <c r="D24" s="869">
        <f t="shared" si="0"/>
        <v>10</v>
      </c>
      <c r="E24" s="83" t="s">
        <v>144</v>
      </c>
      <c r="F24" s="72">
        <f t="shared" si="1"/>
        <v>850</v>
      </c>
      <c r="G24" s="65">
        <v>5</v>
      </c>
      <c r="H24" s="72">
        <f t="shared" si="2"/>
        <v>425</v>
      </c>
      <c r="I24" s="65"/>
      <c r="J24" s="868">
        <f t="shared" si="3"/>
        <v>0</v>
      </c>
      <c r="K24" s="65"/>
      <c r="L24" s="72">
        <f t="shared" si="4"/>
        <v>0</v>
      </c>
      <c r="M24" s="65">
        <v>5</v>
      </c>
      <c r="N24" s="868">
        <f t="shared" si="5"/>
        <v>425</v>
      </c>
    </row>
    <row r="25" spans="1:14" ht="15" customHeight="1">
      <c r="A25" s="81">
        <v>16</v>
      </c>
      <c r="B25" s="84" t="s">
        <v>145</v>
      </c>
      <c r="C25" s="78">
        <v>32.54</v>
      </c>
      <c r="D25" s="869">
        <f t="shared" si="0"/>
        <v>3</v>
      </c>
      <c r="E25" s="83" t="s">
        <v>144</v>
      </c>
      <c r="F25" s="72">
        <f t="shared" si="1"/>
        <v>97.62</v>
      </c>
      <c r="G25" s="65">
        <v>3</v>
      </c>
      <c r="H25" s="72">
        <f t="shared" si="2"/>
        <v>97.62</v>
      </c>
      <c r="I25" s="65"/>
      <c r="J25" s="868">
        <f t="shared" si="3"/>
        <v>0</v>
      </c>
      <c r="K25" s="65"/>
      <c r="L25" s="72">
        <f t="shared" si="4"/>
        <v>0</v>
      </c>
      <c r="M25" s="65"/>
      <c r="N25" s="868">
        <f t="shared" si="5"/>
        <v>0</v>
      </c>
    </row>
    <row r="26" spans="1:14" ht="15" customHeight="1">
      <c r="A26" s="81">
        <v>17</v>
      </c>
      <c r="B26" s="84" t="s">
        <v>146</v>
      </c>
      <c r="C26" s="78">
        <v>15.29</v>
      </c>
      <c r="D26" s="869">
        <f t="shared" si="0"/>
        <v>4</v>
      </c>
      <c r="E26" s="83" t="s">
        <v>144</v>
      </c>
      <c r="F26" s="72">
        <f t="shared" si="1"/>
        <v>61.16</v>
      </c>
      <c r="G26" s="65">
        <v>2</v>
      </c>
      <c r="H26" s="72">
        <f t="shared" si="2"/>
        <v>30.58</v>
      </c>
      <c r="I26" s="65"/>
      <c r="J26" s="868">
        <f t="shared" si="3"/>
        <v>0</v>
      </c>
      <c r="K26" s="65">
        <v>2</v>
      </c>
      <c r="L26" s="72">
        <f t="shared" si="4"/>
        <v>30.58</v>
      </c>
      <c r="M26" s="65"/>
      <c r="N26" s="868">
        <f t="shared" si="5"/>
        <v>0</v>
      </c>
    </row>
    <row r="27" spans="1:14" ht="15" customHeight="1">
      <c r="A27" s="81">
        <v>18</v>
      </c>
      <c r="B27" s="85" t="s">
        <v>147</v>
      </c>
      <c r="C27" s="78">
        <v>68.63</v>
      </c>
      <c r="D27" s="869">
        <f t="shared" si="0"/>
        <v>9</v>
      </c>
      <c r="E27" s="83" t="s">
        <v>148</v>
      </c>
      <c r="F27" s="72">
        <f t="shared" si="1"/>
        <v>617.66999999999996</v>
      </c>
      <c r="G27" s="65">
        <v>3</v>
      </c>
      <c r="H27" s="72">
        <f t="shared" si="2"/>
        <v>205.89</v>
      </c>
      <c r="I27" s="65">
        <v>3</v>
      </c>
      <c r="J27" s="868">
        <f t="shared" si="3"/>
        <v>205.89</v>
      </c>
      <c r="K27" s="65"/>
      <c r="L27" s="72">
        <f t="shared" si="4"/>
        <v>0</v>
      </c>
      <c r="M27" s="65">
        <v>3</v>
      </c>
      <c r="N27" s="868">
        <f t="shared" si="5"/>
        <v>205.89</v>
      </c>
    </row>
    <row r="28" spans="1:14" ht="15" customHeight="1">
      <c r="A28" s="86">
        <v>19</v>
      </c>
      <c r="B28" s="85" t="s">
        <v>149</v>
      </c>
      <c r="C28" s="78">
        <v>14</v>
      </c>
      <c r="D28" s="869">
        <f t="shared" si="0"/>
        <v>9</v>
      </c>
      <c r="E28" s="83" t="s">
        <v>148</v>
      </c>
      <c r="F28" s="72">
        <f t="shared" si="1"/>
        <v>126</v>
      </c>
      <c r="G28" s="65">
        <v>3</v>
      </c>
      <c r="H28" s="72">
        <f t="shared" si="2"/>
        <v>42</v>
      </c>
      <c r="I28" s="65">
        <v>3</v>
      </c>
      <c r="J28" s="868">
        <f t="shared" si="3"/>
        <v>42</v>
      </c>
      <c r="K28" s="65"/>
      <c r="L28" s="72">
        <f t="shared" si="4"/>
        <v>0</v>
      </c>
      <c r="M28" s="65">
        <v>3</v>
      </c>
      <c r="N28" s="868">
        <f t="shared" si="5"/>
        <v>42</v>
      </c>
    </row>
    <row r="29" spans="1:14" ht="15" customHeight="1">
      <c r="A29" s="87">
        <v>20</v>
      </c>
      <c r="B29" s="88" t="s">
        <v>150</v>
      </c>
      <c r="C29" s="78">
        <v>22</v>
      </c>
      <c r="D29" s="869">
        <f t="shared" si="0"/>
        <v>3</v>
      </c>
      <c r="E29" s="83" t="s">
        <v>128</v>
      </c>
      <c r="F29" s="72">
        <f t="shared" si="1"/>
        <v>66</v>
      </c>
      <c r="G29" s="65">
        <v>3</v>
      </c>
      <c r="H29" s="72">
        <f t="shared" si="2"/>
        <v>66</v>
      </c>
      <c r="I29" s="65"/>
      <c r="J29" s="868">
        <f t="shared" si="3"/>
        <v>0</v>
      </c>
      <c r="K29" s="65"/>
      <c r="L29" s="72">
        <f t="shared" si="4"/>
        <v>0</v>
      </c>
      <c r="M29" s="65"/>
      <c r="N29" s="868">
        <f t="shared" si="5"/>
        <v>0</v>
      </c>
    </row>
    <row r="30" spans="1:14" ht="15" customHeight="1">
      <c r="A30" s="89">
        <v>21</v>
      </c>
      <c r="B30" s="88" t="s">
        <v>151</v>
      </c>
      <c r="C30" s="78">
        <v>150</v>
      </c>
      <c r="D30" s="869">
        <f t="shared" si="0"/>
        <v>15</v>
      </c>
      <c r="E30" s="83" t="s">
        <v>54</v>
      </c>
      <c r="F30" s="72">
        <f t="shared" si="1"/>
        <v>2250</v>
      </c>
      <c r="G30" s="65">
        <v>10</v>
      </c>
      <c r="H30" s="72">
        <f t="shared" si="2"/>
        <v>1500</v>
      </c>
      <c r="I30" s="65"/>
      <c r="J30" s="868">
        <f t="shared" si="3"/>
        <v>0</v>
      </c>
      <c r="K30" s="65">
        <v>5</v>
      </c>
      <c r="L30" s="72">
        <f t="shared" si="4"/>
        <v>750</v>
      </c>
      <c r="M30" s="65"/>
      <c r="N30" s="868">
        <f t="shared" si="5"/>
        <v>0</v>
      </c>
    </row>
    <row r="31" spans="1:14" ht="15" customHeight="1">
      <c r="A31" s="87">
        <v>22</v>
      </c>
      <c r="B31" s="90" t="s">
        <v>152</v>
      </c>
      <c r="C31" s="78">
        <v>3.2</v>
      </c>
      <c r="D31" s="869">
        <f t="shared" si="0"/>
        <v>4</v>
      </c>
      <c r="E31" s="83" t="s">
        <v>126</v>
      </c>
      <c r="F31" s="72">
        <f t="shared" si="1"/>
        <v>12.8</v>
      </c>
      <c r="G31" s="65">
        <v>4</v>
      </c>
      <c r="H31" s="72">
        <f t="shared" si="2"/>
        <v>12.8</v>
      </c>
      <c r="I31" s="65"/>
      <c r="J31" s="868">
        <f t="shared" si="3"/>
        <v>0</v>
      </c>
      <c r="K31" s="65"/>
      <c r="L31" s="72">
        <f t="shared" si="4"/>
        <v>0</v>
      </c>
      <c r="M31" s="65"/>
      <c r="N31" s="868">
        <f t="shared" si="5"/>
        <v>0</v>
      </c>
    </row>
    <row r="32" spans="1:14" ht="15" customHeight="1">
      <c r="A32" s="89">
        <v>23</v>
      </c>
      <c r="B32" s="91" t="s">
        <v>153</v>
      </c>
      <c r="C32" s="78">
        <v>33.5</v>
      </c>
      <c r="D32" s="869">
        <f t="shared" si="0"/>
        <v>18</v>
      </c>
      <c r="E32" s="83" t="s">
        <v>154</v>
      </c>
      <c r="F32" s="72">
        <f t="shared" si="1"/>
        <v>603</v>
      </c>
      <c r="G32" s="65">
        <v>9</v>
      </c>
      <c r="H32" s="72">
        <f t="shared" si="2"/>
        <v>301.5</v>
      </c>
      <c r="I32" s="65"/>
      <c r="J32" s="868">
        <f t="shared" si="3"/>
        <v>0</v>
      </c>
      <c r="K32" s="65"/>
      <c r="L32" s="72">
        <f t="shared" si="4"/>
        <v>0</v>
      </c>
      <c r="M32" s="65">
        <v>9</v>
      </c>
      <c r="N32" s="868">
        <f t="shared" si="5"/>
        <v>301.5</v>
      </c>
    </row>
    <row r="33" spans="1:14" ht="15" customHeight="1">
      <c r="A33" s="87">
        <v>24</v>
      </c>
      <c r="B33" s="91" t="s">
        <v>155</v>
      </c>
      <c r="C33" s="78">
        <v>52.42</v>
      </c>
      <c r="D33" s="869">
        <f t="shared" si="0"/>
        <v>10</v>
      </c>
      <c r="E33" s="83" t="s">
        <v>154</v>
      </c>
      <c r="F33" s="72">
        <f t="shared" si="1"/>
        <v>524.20000000000005</v>
      </c>
      <c r="G33" s="65">
        <v>5</v>
      </c>
      <c r="H33" s="72">
        <f t="shared" si="2"/>
        <v>262.10000000000002</v>
      </c>
      <c r="I33" s="65"/>
      <c r="J33" s="868">
        <f t="shared" si="3"/>
        <v>0</v>
      </c>
      <c r="K33" s="65"/>
      <c r="L33" s="72">
        <f t="shared" si="4"/>
        <v>0</v>
      </c>
      <c r="M33" s="65">
        <v>5</v>
      </c>
      <c r="N33" s="868">
        <f t="shared" si="5"/>
        <v>262.10000000000002</v>
      </c>
    </row>
    <row r="34" spans="1:14" ht="15" customHeight="1">
      <c r="A34" s="89">
        <v>25</v>
      </c>
      <c r="B34" s="91" t="s">
        <v>156</v>
      </c>
      <c r="C34" s="78">
        <v>87.36</v>
      </c>
      <c r="D34" s="869">
        <f t="shared" si="0"/>
        <v>6</v>
      </c>
      <c r="E34" s="83" t="s">
        <v>154</v>
      </c>
      <c r="F34" s="72">
        <f t="shared" si="1"/>
        <v>524.16</v>
      </c>
      <c r="G34" s="65">
        <v>3</v>
      </c>
      <c r="H34" s="72">
        <f t="shared" si="2"/>
        <v>262.08</v>
      </c>
      <c r="I34" s="65"/>
      <c r="J34" s="868">
        <f t="shared" si="3"/>
        <v>0</v>
      </c>
      <c r="K34" s="65"/>
      <c r="L34" s="72">
        <f t="shared" si="4"/>
        <v>0</v>
      </c>
      <c r="M34" s="65">
        <v>3</v>
      </c>
      <c r="N34" s="868">
        <f t="shared" si="5"/>
        <v>262.08</v>
      </c>
    </row>
    <row r="35" spans="1:14" ht="15" customHeight="1">
      <c r="A35" s="87">
        <v>26</v>
      </c>
      <c r="B35" s="91" t="s">
        <v>157</v>
      </c>
      <c r="C35" s="78">
        <v>27.5</v>
      </c>
      <c r="D35" s="869">
        <f t="shared" si="0"/>
        <v>20</v>
      </c>
      <c r="E35" s="83" t="s">
        <v>144</v>
      </c>
      <c r="F35" s="72">
        <f t="shared" si="1"/>
        <v>550</v>
      </c>
      <c r="G35" s="65">
        <v>5</v>
      </c>
      <c r="H35" s="72">
        <f t="shared" si="2"/>
        <v>137.5</v>
      </c>
      <c r="I35" s="65">
        <v>5</v>
      </c>
      <c r="J35" s="868">
        <f t="shared" si="3"/>
        <v>137.5</v>
      </c>
      <c r="K35" s="65">
        <v>5</v>
      </c>
      <c r="L35" s="72">
        <f t="shared" si="4"/>
        <v>137.5</v>
      </c>
      <c r="M35" s="65">
        <v>5</v>
      </c>
      <c r="N35" s="868">
        <f t="shared" si="5"/>
        <v>137.5</v>
      </c>
    </row>
    <row r="36" spans="1:14" ht="15" customHeight="1">
      <c r="A36" s="92">
        <v>27</v>
      </c>
      <c r="B36" s="91" t="s">
        <v>158</v>
      </c>
      <c r="C36" s="78">
        <v>89</v>
      </c>
      <c r="D36" s="869">
        <f t="shared" si="0"/>
        <v>12</v>
      </c>
      <c r="E36" s="83" t="s">
        <v>144</v>
      </c>
      <c r="F36" s="72">
        <f t="shared" si="1"/>
        <v>1068</v>
      </c>
      <c r="G36" s="65">
        <v>3</v>
      </c>
      <c r="H36" s="72">
        <f t="shared" si="2"/>
        <v>267</v>
      </c>
      <c r="I36" s="65">
        <v>3</v>
      </c>
      <c r="J36" s="868">
        <f t="shared" si="3"/>
        <v>267</v>
      </c>
      <c r="K36" s="65">
        <v>3</v>
      </c>
      <c r="L36" s="72">
        <f t="shared" si="4"/>
        <v>267</v>
      </c>
      <c r="M36" s="65">
        <v>3</v>
      </c>
      <c r="N36" s="868">
        <f t="shared" si="5"/>
        <v>267</v>
      </c>
    </row>
    <row r="37" spans="1:14" ht="11.25" customHeight="1">
      <c r="A37" s="93">
        <v>28</v>
      </c>
      <c r="B37" s="91" t="s">
        <v>159</v>
      </c>
      <c r="C37" s="78">
        <v>89</v>
      </c>
      <c r="D37" s="869">
        <f t="shared" si="0"/>
        <v>12</v>
      </c>
      <c r="E37" s="83" t="s">
        <v>144</v>
      </c>
      <c r="F37" s="72">
        <f t="shared" si="1"/>
        <v>1068</v>
      </c>
      <c r="G37" s="65">
        <v>3</v>
      </c>
      <c r="H37" s="72">
        <f t="shared" si="2"/>
        <v>267</v>
      </c>
      <c r="I37" s="65">
        <v>3</v>
      </c>
      <c r="J37" s="868">
        <f t="shared" si="3"/>
        <v>267</v>
      </c>
      <c r="K37" s="65">
        <v>3</v>
      </c>
      <c r="L37" s="72">
        <f t="shared" si="4"/>
        <v>267</v>
      </c>
      <c r="M37" s="65">
        <v>3</v>
      </c>
      <c r="N37" s="868">
        <f t="shared" si="5"/>
        <v>267</v>
      </c>
    </row>
    <row r="38" spans="1:14" ht="13">
      <c r="A38" s="65">
        <v>29</v>
      </c>
      <c r="B38" s="94" t="s">
        <v>160</v>
      </c>
      <c r="C38" s="78">
        <v>24.02</v>
      </c>
      <c r="D38" s="869">
        <f t="shared" si="0"/>
        <v>2</v>
      </c>
      <c r="E38" s="83" t="s">
        <v>133</v>
      </c>
      <c r="F38" s="72">
        <f t="shared" si="1"/>
        <v>48.04</v>
      </c>
      <c r="G38" s="65">
        <v>1</v>
      </c>
      <c r="H38" s="72">
        <f t="shared" si="2"/>
        <v>24.02</v>
      </c>
      <c r="I38" s="65"/>
      <c r="J38" s="868">
        <f t="shared" si="3"/>
        <v>0</v>
      </c>
      <c r="K38" s="65"/>
      <c r="L38" s="72">
        <f t="shared" si="4"/>
        <v>0</v>
      </c>
      <c r="M38" s="65">
        <v>1</v>
      </c>
      <c r="N38" s="868">
        <f t="shared" si="5"/>
        <v>24.02</v>
      </c>
    </row>
    <row r="39" spans="1:14" ht="14.5">
      <c r="A39" s="95">
        <v>30</v>
      </c>
      <c r="B39" s="94" t="s">
        <v>161</v>
      </c>
      <c r="C39" s="78">
        <v>50</v>
      </c>
      <c r="D39" s="869">
        <f t="shared" si="0"/>
        <v>2</v>
      </c>
      <c r="E39" s="83" t="s">
        <v>162</v>
      </c>
      <c r="F39" s="72">
        <f t="shared" si="1"/>
        <v>100</v>
      </c>
      <c r="G39" s="65">
        <v>1</v>
      </c>
      <c r="H39" s="72">
        <f t="shared" si="2"/>
        <v>50</v>
      </c>
      <c r="I39" s="65"/>
      <c r="J39" s="868">
        <f t="shared" si="3"/>
        <v>0</v>
      </c>
      <c r="K39" s="65"/>
      <c r="L39" s="72">
        <f t="shared" si="4"/>
        <v>0</v>
      </c>
      <c r="M39" s="65">
        <v>1</v>
      </c>
      <c r="N39" s="868">
        <f t="shared" si="5"/>
        <v>50</v>
      </c>
    </row>
    <row r="40" spans="1:14" ht="13">
      <c r="A40" s="96" t="s">
        <v>163</v>
      </c>
      <c r="B40" s="97"/>
      <c r="C40" s="98"/>
      <c r="D40" s="70"/>
      <c r="E40" s="83"/>
      <c r="F40" s="99">
        <f>SUM(F10:F39)</f>
        <v>62028.37000000001</v>
      </c>
      <c r="G40" s="65"/>
      <c r="H40" s="100">
        <f>SUM(H10:H39)</f>
        <v>18213.95</v>
      </c>
      <c r="I40" s="65"/>
      <c r="J40" s="100">
        <f>SUM(J10:J39)</f>
        <v>13144.39</v>
      </c>
      <c r="K40" s="65"/>
      <c r="L40" s="100">
        <f>SUM(L10:L39)</f>
        <v>13820.34</v>
      </c>
      <c r="M40" s="65"/>
      <c r="N40" s="100">
        <f>SUM(N10:N39)</f>
        <v>16849.689999999999</v>
      </c>
    </row>
    <row r="41" spans="1:14">
      <c r="A41" s="36" t="s">
        <v>109</v>
      </c>
      <c r="B41" s="42"/>
      <c r="C41" s="38"/>
      <c r="D41" s="39"/>
      <c r="E41" s="40"/>
      <c r="F41" s="41" t="s">
        <v>110</v>
      </c>
      <c r="G41" s="42"/>
      <c r="H41" s="42"/>
      <c r="I41" s="42"/>
      <c r="J41" s="43"/>
      <c r="K41" s="44" t="s">
        <v>164</v>
      </c>
      <c r="L41" s="44"/>
      <c r="M41" s="44"/>
      <c r="N41" s="45"/>
    </row>
    <row r="42" spans="1:14" ht="13">
      <c r="A42" s="46" t="s">
        <v>165</v>
      </c>
      <c r="B42" s="37"/>
      <c r="C42" s="101"/>
      <c r="D42" s="102"/>
      <c r="E42" s="103"/>
      <c r="F42" s="50" t="s">
        <v>113</v>
      </c>
      <c r="G42" s="50" t="s">
        <v>8</v>
      </c>
      <c r="H42" s="51"/>
      <c r="I42" s="41" t="s">
        <v>114</v>
      </c>
      <c r="J42" s="43"/>
      <c r="K42" s="52" t="s">
        <v>166</v>
      </c>
      <c r="L42" s="52"/>
      <c r="M42" s="52"/>
      <c r="N42" s="51"/>
    </row>
    <row r="43" spans="1:14">
      <c r="A43" s="53"/>
      <c r="B43" s="32"/>
      <c r="C43" s="54"/>
      <c r="D43" s="55"/>
      <c r="E43" s="56"/>
      <c r="F43" s="36"/>
      <c r="G43" s="1652" t="s">
        <v>116</v>
      </c>
      <c r="H43" s="1653"/>
      <c r="I43" s="1653"/>
      <c r="J43" s="1653"/>
      <c r="K43" s="1653"/>
      <c r="L43" s="1653"/>
      <c r="M43" s="1653"/>
      <c r="N43" s="1654"/>
    </row>
    <row r="44" spans="1:14">
      <c r="A44" s="57" t="s">
        <v>10</v>
      </c>
      <c r="B44" s="36"/>
      <c r="C44" s="59" t="s">
        <v>117</v>
      </c>
      <c r="D44" s="1655" t="s">
        <v>13</v>
      </c>
      <c r="E44" s="1656"/>
      <c r="F44" s="58" t="s">
        <v>14</v>
      </c>
      <c r="G44" s="1652" t="s">
        <v>118</v>
      </c>
      <c r="H44" s="1654"/>
      <c r="I44" s="1652" t="s">
        <v>119</v>
      </c>
      <c r="J44" s="1654"/>
      <c r="K44" s="1652" t="s">
        <v>120</v>
      </c>
      <c r="L44" s="1654"/>
      <c r="M44" s="1652" t="s">
        <v>121</v>
      </c>
      <c r="N44" s="1654"/>
    </row>
    <row r="45" spans="1:14">
      <c r="A45" s="104"/>
      <c r="B45" s="58" t="s">
        <v>11</v>
      </c>
      <c r="C45" s="61"/>
      <c r="D45" s="62"/>
      <c r="E45" s="63"/>
      <c r="F45" s="50"/>
      <c r="G45" s="64" t="s">
        <v>22</v>
      </c>
      <c r="H45" s="65" t="s">
        <v>21</v>
      </c>
      <c r="I45" s="65" t="s">
        <v>22</v>
      </c>
      <c r="J45" s="65" t="s">
        <v>122</v>
      </c>
      <c r="K45" s="64" t="s">
        <v>22</v>
      </c>
      <c r="L45" s="66" t="s">
        <v>122</v>
      </c>
      <c r="M45" s="64" t="s">
        <v>22</v>
      </c>
      <c r="N45" s="64" t="s">
        <v>21</v>
      </c>
    </row>
    <row r="46" spans="1:14" ht="7.5" customHeight="1">
      <c r="A46" s="65"/>
      <c r="B46" s="42"/>
      <c r="C46" s="98"/>
      <c r="D46" s="70"/>
      <c r="E46" s="83"/>
      <c r="F46" s="99"/>
      <c r="G46" s="65"/>
      <c r="H46" s="100"/>
      <c r="I46" s="65"/>
      <c r="J46" s="100"/>
      <c r="K46" s="65"/>
      <c r="L46" s="100"/>
      <c r="M46" s="65"/>
      <c r="N46" s="100"/>
    </row>
    <row r="47" spans="1:14" ht="19.5" customHeight="1">
      <c r="A47" s="105">
        <v>31</v>
      </c>
      <c r="B47" s="106" t="s">
        <v>167</v>
      </c>
      <c r="C47" s="107">
        <v>53.5</v>
      </c>
      <c r="D47" s="70">
        <f>SUM(G47,I47,K47,M47)</f>
        <v>7</v>
      </c>
      <c r="E47" s="71" t="s">
        <v>148</v>
      </c>
      <c r="F47" s="72">
        <f>C47*D47</f>
        <v>374.5</v>
      </c>
      <c r="G47" s="73">
        <v>2</v>
      </c>
      <c r="H47" s="72">
        <f>G47*C47</f>
        <v>107</v>
      </c>
      <c r="I47" s="73">
        <v>2</v>
      </c>
      <c r="J47" s="72">
        <f>I47*C47</f>
        <v>107</v>
      </c>
      <c r="K47" s="73"/>
      <c r="L47" s="72">
        <f>K47*C47</f>
        <v>0</v>
      </c>
      <c r="M47" s="73">
        <v>3</v>
      </c>
      <c r="N47" s="72">
        <f>M47*C47</f>
        <v>160.5</v>
      </c>
    </row>
    <row r="48" spans="1:14" ht="14.5">
      <c r="A48" s="108">
        <v>32</v>
      </c>
      <c r="B48" s="106" t="s">
        <v>168</v>
      </c>
      <c r="C48" s="78">
        <v>200</v>
      </c>
      <c r="D48" s="70">
        <f t="shared" ref="D48:D72" si="6">SUM(G48,I48,K48,M48)</f>
        <v>6</v>
      </c>
      <c r="E48" s="83" t="s">
        <v>144</v>
      </c>
      <c r="F48" s="72">
        <f t="shared" ref="F48:F72" si="7">C48*D48</f>
        <v>1200</v>
      </c>
      <c r="G48" s="65">
        <v>3</v>
      </c>
      <c r="H48" s="72">
        <f t="shared" ref="H48:H72" si="8">G48*C48</f>
        <v>600</v>
      </c>
      <c r="I48" s="65"/>
      <c r="J48" s="72">
        <f t="shared" ref="J48:J72" si="9">I48*C48</f>
        <v>0</v>
      </c>
      <c r="K48" s="65"/>
      <c r="L48" s="72">
        <f t="shared" ref="L48:L72" si="10">K48*C48</f>
        <v>0</v>
      </c>
      <c r="M48" s="65">
        <v>3</v>
      </c>
      <c r="N48" s="72">
        <f t="shared" ref="N48:N72" si="11">M48*C48</f>
        <v>600</v>
      </c>
    </row>
    <row r="49" spans="1:14" ht="14.5">
      <c r="A49" s="105">
        <v>33</v>
      </c>
      <c r="B49" s="109" t="s">
        <v>169</v>
      </c>
      <c r="C49" s="78">
        <v>35</v>
      </c>
      <c r="D49" s="70">
        <f t="shared" si="6"/>
        <v>9</v>
      </c>
      <c r="E49" s="79" t="s">
        <v>144</v>
      </c>
      <c r="F49" s="72">
        <f t="shared" si="7"/>
        <v>315</v>
      </c>
      <c r="G49" s="65">
        <v>3</v>
      </c>
      <c r="H49" s="72">
        <f t="shared" si="8"/>
        <v>105</v>
      </c>
      <c r="I49" s="65">
        <v>3</v>
      </c>
      <c r="J49" s="72">
        <f t="shared" si="9"/>
        <v>105</v>
      </c>
      <c r="K49" s="65"/>
      <c r="L49" s="72">
        <f t="shared" si="10"/>
        <v>0</v>
      </c>
      <c r="M49" s="65">
        <v>3</v>
      </c>
      <c r="N49" s="72">
        <f t="shared" si="11"/>
        <v>105</v>
      </c>
    </row>
    <row r="50" spans="1:14" ht="14.5">
      <c r="A50" s="105">
        <v>34</v>
      </c>
      <c r="B50" s="109" t="s">
        <v>170</v>
      </c>
      <c r="C50" s="98">
        <v>55</v>
      </c>
      <c r="D50" s="70">
        <f t="shared" si="6"/>
        <v>6</v>
      </c>
      <c r="E50" s="110" t="s">
        <v>171</v>
      </c>
      <c r="F50" s="72">
        <f t="shared" si="7"/>
        <v>330</v>
      </c>
      <c r="G50" s="65">
        <v>3</v>
      </c>
      <c r="H50" s="72">
        <f t="shared" si="8"/>
        <v>165</v>
      </c>
      <c r="I50" s="65"/>
      <c r="J50" s="72">
        <f t="shared" si="9"/>
        <v>0</v>
      </c>
      <c r="K50" s="65"/>
      <c r="L50" s="72">
        <f t="shared" si="10"/>
        <v>0</v>
      </c>
      <c r="M50" s="65">
        <v>3</v>
      </c>
      <c r="N50" s="72">
        <f t="shared" si="11"/>
        <v>165</v>
      </c>
    </row>
    <row r="51" spans="1:14" ht="14.5">
      <c r="A51" s="105">
        <v>35</v>
      </c>
      <c r="B51" s="109" t="s">
        <v>172</v>
      </c>
      <c r="C51" s="98">
        <v>63</v>
      </c>
      <c r="D51" s="70">
        <f t="shared" si="6"/>
        <v>3</v>
      </c>
      <c r="E51" s="110" t="s">
        <v>144</v>
      </c>
      <c r="F51" s="72">
        <f t="shared" si="7"/>
        <v>189</v>
      </c>
      <c r="G51" s="65">
        <v>3</v>
      </c>
      <c r="H51" s="72">
        <f t="shared" si="8"/>
        <v>189</v>
      </c>
      <c r="I51" s="65"/>
      <c r="J51" s="72">
        <f t="shared" si="9"/>
        <v>0</v>
      </c>
      <c r="K51" s="65"/>
      <c r="L51" s="72">
        <f t="shared" si="10"/>
        <v>0</v>
      </c>
      <c r="M51" s="65"/>
      <c r="N51" s="72">
        <f t="shared" si="11"/>
        <v>0</v>
      </c>
    </row>
    <row r="52" spans="1:14" ht="14.5">
      <c r="A52" s="111">
        <v>36</v>
      </c>
      <c r="B52" s="109" t="s">
        <v>173</v>
      </c>
      <c r="C52" s="98">
        <v>165</v>
      </c>
      <c r="D52" s="70">
        <f t="shared" si="6"/>
        <v>4</v>
      </c>
      <c r="E52" s="110" t="s">
        <v>148</v>
      </c>
      <c r="F52" s="72">
        <f t="shared" si="7"/>
        <v>660</v>
      </c>
      <c r="G52" s="65">
        <v>4</v>
      </c>
      <c r="H52" s="72">
        <f t="shared" si="8"/>
        <v>660</v>
      </c>
      <c r="I52" s="65"/>
      <c r="J52" s="72">
        <f t="shared" si="9"/>
        <v>0</v>
      </c>
      <c r="K52" s="65"/>
      <c r="L52" s="72">
        <f t="shared" si="10"/>
        <v>0</v>
      </c>
      <c r="M52" s="65"/>
      <c r="N52" s="72">
        <f t="shared" si="11"/>
        <v>0</v>
      </c>
    </row>
    <row r="53" spans="1:14" ht="14.5">
      <c r="A53" s="111">
        <v>37</v>
      </c>
      <c r="B53" s="112" t="s">
        <v>174</v>
      </c>
      <c r="C53" s="98">
        <v>165</v>
      </c>
      <c r="D53" s="70">
        <f t="shared" si="6"/>
        <v>4</v>
      </c>
      <c r="E53" s="110" t="s">
        <v>148</v>
      </c>
      <c r="F53" s="72">
        <f t="shared" si="7"/>
        <v>660</v>
      </c>
      <c r="G53" s="65">
        <v>4</v>
      </c>
      <c r="H53" s="72">
        <f t="shared" si="8"/>
        <v>660</v>
      </c>
      <c r="I53" s="65"/>
      <c r="J53" s="72">
        <f t="shared" si="9"/>
        <v>0</v>
      </c>
      <c r="K53" s="65"/>
      <c r="L53" s="72">
        <f t="shared" si="10"/>
        <v>0</v>
      </c>
      <c r="M53" s="65"/>
      <c r="N53" s="72">
        <f t="shared" si="11"/>
        <v>0</v>
      </c>
    </row>
    <row r="54" spans="1:14" ht="11.25" customHeight="1">
      <c r="A54" s="111"/>
      <c r="B54" s="113" t="s">
        <v>175</v>
      </c>
      <c r="D54" s="70">
        <f t="shared" si="6"/>
        <v>0</v>
      </c>
      <c r="F54" s="72">
        <f t="shared" si="7"/>
        <v>0</v>
      </c>
      <c r="H54" s="72">
        <f t="shared" si="8"/>
        <v>0</v>
      </c>
      <c r="J54" s="72">
        <f t="shared" si="9"/>
        <v>0</v>
      </c>
      <c r="L54" s="72">
        <f t="shared" si="10"/>
        <v>0</v>
      </c>
      <c r="N54" s="72">
        <f t="shared" si="11"/>
        <v>0</v>
      </c>
    </row>
    <row r="55" spans="1:14" ht="14.5">
      <c r="A55" s="111">
        <v>38</v>
      </c>
      <c r="B55" s="114" t="s">
        <v>49</v>
      </c>
      <c r="C55" s="78">
        <v>163</v>
      </c>
      <c r="D55" s="70">
        <f t="shared" si="6"/>
        <v>3</v>
      </c>
      <c r="E55" s="110" t="s">
        <v>144</v>
      </c>
      <c r="F55" s="72">
        <f t="shared" si="7"/>
        <v>489</v>
      </c>
      <c r="G55" s="65">
        <v>3</v>
      </c>
      <c r="H55" s="72">
        <f t="shared" si="8"/>
        <v>489</v>
      </c>
      <c r="I55" s="65"/>
      <c r="J55" s="72">
        <f t="shared" si="9"/>
        <v>0</v>
      </c>
      <c r="K55" s="65"/>
      <c r="L55" s="72">
        <f t="shared" si="10"/>
        <v>0</v>
      </c>
      <c r="M55" s="65"/>
      <c r="N55" s="72">
        <f t="shared" si="11"/>
        <v>0</v>
      </c>
    </row>
    <row r="56" spans="1:14" ht="14.5">
      <c r="A56" s="111">
        <v>39</v>
      </c>
      <c r="B56" s="114" t="s">
        <v>176</v>
      </c>
      <c r="C56" s="78">
        <v>31.1</v>
      </c>
      <c r="D56" s="70">
        <f t="shared" si="6"/>
        <v>4</v>
      </c>
      <c r="E56" s="65" t="s">
        <v>144</v>
      </c>
      <c r="F56" s="72">
        <f t="shared" si="7"/>
        <v>124.4</v>
      </c>
      <c r="G56" s="65">
        <v>4</v>
      </c>
      <c r="H56" s="72">
        <f t="shared" si="8"/>
        <v>124.4</v>
      </c>
      <c r="I56" s="65"/>
      <c r="J56" s="72">
        <f t="shared" si="9"/>
        <v>0</v>
      </c>
      <c r="K56" s="65"/>
      <c r="L56" s="72">
        <f t="shared" si="10"/>
        <v>0</v>
      </c>
      <c r="M56" s="65"/>
      <c r="N56" s="72">
        <f t="shared" si="11"/>
        <v>0</v>
      </c>
    </row>
    <row r="57" spans="1:14" ht="14.5">
      <c r="A57" s="111">
        <v>40</v>
      </c>
      <c r="B57" s="114" t="s">
        <v>177</v>
      </c>
      <c r="C57" s="78">
        <v>96.37</v>
      </c>
      <c r="D57" s="70">
        <f t="shared" si="6"/>
        <v>1</v>
      </c>
      <c r="E57" s="65" t="s">
        <v>162</v>
      </c>
      <c r="F57" s="72">
        <f t="shared" si="7"/>
        <v>96.37</v>
      </c>
      <c r="G57" s="65">
        <v>1</v>
      </c>
      <c r="H57" s="72">
        <f t="shared" si="8"/>
        <v>96.37</v>
      </c>
      <c r="I57" s="65"/>
      <c r="J57" s="72">
        <f t="shared" si="9"/>
        <v>0</v>
      </c>
      <c r="K57" s="65"/>
      <c r="L57" s="72">
        <f t="shared" si="10"/>
        <v>0</v>
      </c>
      <c r="M57" s="65"/>
      <c r="N57" s="72">
        <f t="shared" si="11"/>
        <v>0</v>
      </c>
    </row>
    <row r="58" spans="1:14" ht="14.5">
      <c r="A58" s="115">
        <v>41</v>
      </c>
      <c r="B58" s="114" t="s">
        <v>178</v>
      </c>
      <c r="C58" s="78">
        <v>15</v>
      </c>
      <c r="D58" s="70">
        <f t="shared" si="6"/>
        <v>4</v>
      </c>
      <c r="E58" s="65" t="s">
        <v>162</v>
      </c>
      <c r="F58" s="72">
        <f t="shared" si="7"/>
        <v>60</v>
      </c>
      <c r="G58" s="65">
        <v>2</v>
      </c>
      <c r="H58" s="72">
        <f t="shared" si="8"/>
        <v>30</v>
      </c>
      <c r="I58" s="65">
        <v>2</v>
      </c>
      <c r="J58" s="72">
        <f t="shared" si="9"/>
        <v>30</v>
      </c>
      <c r="K58" s="65"/>
      <c r="L58" s="72">
        <f t="shared" si="10"/>
        <v>0</v>
      </c>
      <c r="M58" s="65"/>
      <c r="N58" s="72">
        <f t="shared" si="11"/>
        <v>0</v>
      </c>
    </row>
    <row r="59" spans="1:14" ht="14.5">
      <c r="A59" s="115">
        <v>42</v>
      </c>
      <c r="B59" s="114" t="s">
        <v>179</v>
      </c>
      <c r="C59" s="78">
        <v>96</v>
      </c>
      <c r="D59" s="70">
        <f t="shared" si="6"/>
        <v>1</v>
      </c>
      <c r="E59" s="65" t="s">
        <v>162</v>
      </c>
      <c r="F59" s="72">
        <f t="shared" si="7"/>
        <v>96</v>
      </c>
      <c r="G59" s="65">
        <v>1</v>
      </c>
      <c r="H59" s="72">
        <f t="shared" si="8"/>
        <v>96</v>
      </c>
      <c r="I59" s="65"/>
      <c r="J59" s="72">
        <f t="shared" si="9"/>
        <v>0</v>
      </c>
      <c r="K59" s="65"/>
      <c r="L59" s="72">
        <f t="shared" si="10"/>
        <v>0</v>
      </c>
      <c r="M59" s="65"/>
      <c r="N59" s="72">
        <f t="shared" si="11"/>
        <v>0</v>
      </c>
    </row>
    <row r="60" spans="1:14" ht="14.5">
      <c r="A60" s="115">
        <v>43</v>
      </c>
      <c r="B60" s="114" t="s">
        <v>180</v>
      </c>
      <c r="C60" s="78">
        <v>1</v>
      </c>
      <c r="D60" s="70">
        <f t="shared" si="6"/>
        <v>12</v>
      </c>
      <c r="E60" s="65" t="s">
        <v>144</v>
      </c>
      <c r="F60" s="72">
        <f t="shared" si="7"/>
        <v>12</v>
      </c>
      <c r="G60" s="65">
        <v>4</v>
      </c>
      <c r="H60" s="72">
        <f t="shared" si="8"/>
        <v>4</v>
      </c>
      <c r="I60" s="65">
        <v>4</v>
      </c>
      <c r="J60" s="72">
        <f t="shared" si="9"/>
        <v>4</v>
      </c>
      <c r="K60" s="65"/>
      <c r="L60" s="72">
        <f t="shared" si="10"/>
        <v>0</v>
      </c>
      <c r="M60" s="65">
        <v>4</v>
      </c>
      <c r="N60" s="72">
        <f t="shared" si="11"/>
        <v>4</v>
      </c>
    </row>
    <row r="61" spans="1:14" ht="11.25" customHeight="1">
      <c r="A61" s="115">
        <v>44</v>
      </c>
      <c r="B61" s="116" t="s">
        <v>181</v>
      </c>
      <c r="D61" s="70">
        <f t="shared" si="6"/>
        <v>0</v>
      </c>
      <c r="F61" s="72">
        <f t="shared" si="7"/>
        <v>0</v>
      </c>
      <c r="H61" s="72">
        <f t="shared" si="8"/>
        <v>0</v>
      </c>
      <c r="I61" s="65"/>
      <c r="J61" s="72">
        <f t="shared" si="9"/>
        <v>0</v>
      </c>
      <c r="K61" s="65"/>
      <c r="L61" s="72">
        <f t="shared" si="10"/>
        <v>0</v>
      </c>
      <c r="M61" s="65"/>
      <c r="N61" s="72">
        <f t="shared" si="11"/>
        <v>0</v>
      </c>
    </row>
    <row r="62" spans="1:14" ht="14.5">
      <c r="A62" s="115">
        <v>45</v>
      </c>
      <c r="B62" s="117" t="s">
        <v>182</v>
      </c>
      <c r="C62" s="78">
        <v>92.82</v>
      </c>
      <c r="D62" s="70">
        <f t="shared" si="6"/>
        <v>3</v>
      </c>
      <c r="E62" s="65" t="s">
        <v>162</v>
      </c>
      <c r="F62" s="72">
        <f t="shared" si="7"/>
        <v>278.45999999999998</v>
      </c>
      <c r="G62" s="65">
        <v>1</v>
      </c>
      <c r="H62" s="72">
        <f t="shared" si="8"/>
        <v>92.82</v>
      </c>
      <c r="I62" s="65">
        <v>2</v>
      </c>
      <c r="J62" s="72">
        <f t="shared" si="9"/>
        <v>185.64</v>
      </c>
      <c r="K62" s="65"/>
      <c r="L62" s="72">
        <f t="shared" si="10"/>
        <v>0</v>
      </c>
      <c r="M62" s="65"/>
      <c r="N62" s="72">
        <f t="shared" si="11"/>
        <v>0</v>
      </c>
    </row>
    <row r="63" spans="1:14" ht="19.5" customHeight="1">
      <c r="A63" s="115">
        <v>46</v>
      </c>
      <c r="B63" s="117" t="s">
        <v>183</v>
      </c>
      <c r="C63" s="78">
        <v>35</v>
      </c>
      <c r="D63" s="70">
        <f t="shared" si="6"/>
        <v>3</v>
      </c>
      <c r="E63" s="83" t="s">
        <v>162</v>
      </c>
      <c r="F63" s="72">
        <f t="shared" si="7"/>
        <v>105</v>
      </c>
      <c r="G63" s="65">
        <v>1</v>
      </c>
      <c r="H63" s="72">
        <f t="shared" si="8"/>
        <v>35</v>
      </c>
      <c r="I63" s="65">
        <v>1</v>
      </c>
      <c r="J63" s="72">
        <f t="shared" si="9"/>
        <v>35</v>
      </c>
      <c r="K63" s="65">
        <v>1</v>
      </c>
      <c r="L63" s="72">
        <f t="shared" si="10"/>
        <v>35</v>
      </c>
      <c r="M63" s="65"/>
      <c r="N63" s="72">
        <f t="shared" si="11"/>
        <v>0</v>
      </c>
    </row>
    <row r="64" spans="1:14" ht="14.5">
      <c r="A64" s="118">
        <v>47</v>
      </c>
      <c r="B64" s="117" t="s">
        <v>55</v>
      </c>
      <c r="C64" s="78">
        <v>44</v>
      </c>
      <c r="D64" s="70">
        <f t="shared" si="6"/>
        <v>5</v>
      </c>
      <c r="E64" s="83" t="s">
        <v>144</v>
      </c>
      <c r="F64" s="72">
        <f t="shared" si="7"/>
        <v>220</v>
      </c>
      <c r="G64" s="65">
        <v>2</v>
      </c>
      <c r="H64" s="72">
        <f t="shared" si="8"/>
        <v>88</v>
      </c>
      <c r="I64" s="65">
        <v>2</v>
      </c>
      <c r="J64" s="72">
        <f t="shared" si="9"/>
        <v>88</v>
      </c>
      <c r="K64" s="65">
        <v>1</v>
      </c>
      <c r="L64" s="72">
        <f t="shared" si="10"/>
        <v>44</v>
      </c>
      <c r="M64" s="65"/>
      <c r="N64" s="72">
        <f t="shared" si="11"/>
        <v>0</v>
      </c>
    </row>
    <row r="65" spans="1:16" ht="13">
      <c r="A65" s="43"/>
      <c r="B65" s="119" t="s">
        <v>184</v>
      </c>
      <c r="D65" s="70">
        <f t="shared" si="6"/>
        <v>0</v>
      </c>
      <c r="F65" s="72">
        <f t="shared" si="7"/>
        <v>0</v>
      </c>
      <c r="H65" s="72">
        <f t="shared" si="8"/>
        <v>0</v>
      </c>
      <c r="J65" s="72">
        <f t="shared" si="9"/>
        <v>0</v>
      </c>
      <c r="K65" s="65"/>
      <c r="L65" s="72">
        <f t="shared" si="10"/>
        <v>0</v>
      </c>
      <c r="M65" s="65"/>
      <c r="N65" s="72">
        <f t="shared" si="11"/>
        <v>0</v>
      </c>
    </row>
    <row r="66" spans="1:16" ht="12" customHeight="1">
      <c r="A66" s="120">
        <v>48</v>
      </c>
      <c r="B66" s="121" t="s">
        <v>185</v>
      </c>
      <c r="C66" s="78">
        <v>1695</v>
      </c>
      <c r="D66" s="70">
        <f t="shared" si="6"/>
        <v>2</v>
      </c>
      <c r="E66" s="83" t="s">
        <v>36</v>
      </c>
      <c r="F66" s="72">
        <f t="shared" si="7"/>
        <v>3390</v>
      </c>
      <c r="G66" s="65">
        <v>2</v>
      </c>
      <c r="H66" s="72">
        <f t="shared" si="8"/>
        <v>3390</v>
      </c>
      <c r="I66" s="122" t="s">
        <v>186</v>
      </c>
      <c r="J66" s="72">
        <f t="shared" si="9"/>
        <v>1695</v>
      </c>
      <c r="K66" s="65"/>
      <c r="L66" s="72">
        <f t="shared" si="10"/>
        <v>0</v>
      </c>
      <c r="M66" s="65"/>
      <c r="N66" s="72">
        <f t="shared" si="11"/>
        <v>0</v>
      </c>
    </row>
    <row r="67" spans="1:16" ht="14.5">
      <c r="A67" s="120">
        <v>49</v>
      </c>
      <c r="B67" s="121" t="s">
        <v>187</v>
      </c>
      <c r="C67" s="78">
        <v>400</v>
      </c>
      <c r="D67" s="70">
        <f t="shared" si="6"/>
        <v>8</v>
      </c>
      <c r="E67" s="83" t="s">
        <v>144</v>
      </c>
      <c r="F67" s="72">
        <f t="shared" si="7"/>
        <v>3200</v>
      </c>
      <c r="G67" s="65"/>
      <c r="H67" s="72">
        <f t="shared" si="8"/>
        <v>0</v>
      </c>
      <c r="I67" s="122">
        <v>4</v>
      </c>
      <c r="J67" s="72">
        <f t="shared" si="9"/>
        <v>1600</v>
      </c>
      <c r="K67" s="65">
        <v>4</v>
      </c>
      <c r="L67" s="72">
        <f t="shared" si="10"/>
        <v>1600</v>
      </c>
      <c r="M67" s="65"/>
      <c r="N67" s="72">
        <f t="shared" si="11"/>
        <v>0</v>
      </c>
    </row>
    <row r="68" spans="1:16" ht="11.25" customHeight="1">
      <c r="A68" s="97"/>
      <c r="B68" s="123" t="s">
        <v>188</v>
      </c>
      <c r="D68" s="70">
        <f t="shared" si="6"/>
        <v>0</v>
      </c>
      <c r="F68" s="72">
        <f t="shared" si="7"/>
        <v>0</v>
      </c>
      <c r="H68" s="72">
        <f t="shared" si="8"/>
        <v>0</v>
      </c>
      <c r="J68" s="72">
        <f t="shared" si="9"/>
        <v>0</v>
      </c>
      <c r="L68" s="72">
        <f t="shared" si="10"/>
        <v>0</v>
      </c>
      <c r="M68" s="65"/>
      <c r="N68" s="72">
        <f t="shared" si="11"/>
        <v>0</v>
      </c>
    </row>
    <row r="69" spans="1:16" ht="14.5">
      <c r="A69" s="124">
        <v>50</v>
      </c>
      <c r="B69" s="125" t="s">
        <v>189</v>
      </c>
      <c r="C69" s="78">
        <v>1000</v>
      </c>
      <c r="D69" s="70">
        <f t="shared" si="6"/>
        <v>6</v>
      </c>
      <c r="E69" s="83" t="s">
        <v>128</v>
      </c>
      <c r="F69" s="72">
        <f t="shared" si="7"/>
        <v>6000</v>
      </c>
      <c r="G69" s="65">
        <v>6</v>
      </c>
      <c r="H69" s="72">
        <f t="shared" si="8"/>
        <v>6000</v>
      </c>
      <c r="I69" s="65"/>
      <c r="J69" s="72">
        <f t="shared" si="9"/>
        <v>0</v>
      </c>
      <c r="K69" s="122"/>
      <c r="L69" s="72">
        <f t="shared" si="10"/>
        <v>0</v>
      </c>
      <c r="M69" s="65"/>
      <c r="N69" s="72">
        <f t="shared" si="11"/>
        <v>0</v>
      </c>
    </row>
    <row r="70" spans="1:16" ht="14.5">
      <c r="A70" s="124">
        <v>51</v>
      </c>
      <c r="B70" s="97" t="s">
        <v>190</v>
      </c>
      <c r="C70" s="126">
        <v>10000</v>
      </c>
      <c r="D70" s="70">
        <f t="shared" si="6"/>
        <v>1</v>
      </c>
      <c r="E70" s="97" t="s">
        <v>191</v>
      </c>
      <c r="F70" s="72">
        <f t="shared" si="7"/>
        <v>10000</v>
      </c>
      <c r="G70" s="65">
        <v>1</v>
      </c>
      <c r="H70" s="72">
        <f t="shared" si="8"/>
        <v>10000</v>
      </c>
      <c r="I70" s="65"/>
      <c r="J70" s="72">
        <f t="shared" si="9"/>
        <v>0</v>
      </c>
      <c r="K70" s="122"/>
      <c r="L70" s="72">
        <f t="shared" si="10"/>
        <v>0</v>
      </c>
      <c r="M70" s="65"/>
      <c r="N70" s="72">
        <f t="shared" si="11"/>
        <v>0</v>
      </c>
    </row>
    <row r="71" spans="1:16" ht="14.5">
      <c r="A71" s="124">
        <v>52</v>
      </c>
      <c r="B71" s="125" t="s">
        <v>192</v>
      </c>
      <c r="C71" s="78">
        <v>7000</v>
      </c>
      <c r="D71" s="70">
        <f t="shared" si="6"/>
        <v>1</v>
      </c>
      <c r="E71" s="83" t="s">
        <v>36</v>
      </c>
      <c r="F71" s="72">
        <f t="shared" si="7"/>
        <v>7000</v>
      </c>
      <c r="G71" s="65">
        <v>1</v>
      </c>
      <c r="H71" s="72">
        <f t="shared" si="8"/>
        <v>7000</v>
      </c>
      <c r="I71" s="65"/>
      <c r="J71" s="72">
        <f t="shared" si="9"/>
        <v>0</v>
      </c>
      <c r="K71" s="122"/>
      <c r="L71" s="72">
        <f t="shared" si="10"/>
        <v>0</v>
      </c>
      <c r="M71" s="65"/>
      <c r="N71" s="72">
        <f t="shared" si="11"/>
        <v>0</v>
      </c>
    </row>
    <row r="72" spans="1:16" ht="14.5">
      <c r="A72" s="124">
        <v>53</v>
      </c>
      <c r="B72" s="125" t="s">
        <v>193</v>
      </c>
      <c r="C72" s="78">
        <v>6000</v>
      </c>
      <c r="D72" s="70">
        <f t="shared" si="6"/>
        <v>1</v>
      </c>
      <c r="E72" s="83" t="s">
        <v>194</v>
      </c>
      <c r="F72" s="72">
        <f t="shared" si="7"/>
        <v>6000</v>
      </c>
      <c r="G72" s="65">
        <v>1</v>
      </c>
      <c r="H72" s="72">
        <f t="shared" si="8"/>
        <v>6000</v>
      </c>
      <c r="I72" s="65"/>
      <c r="J72" s="72">
        <f t="shared" si="9"/>
        <v>0</v>
      </c>
      <c r="K72" s="122"/>
      <c r="L72" s="72">
        <f t="shared" si="10"/>
        <v>0</v>
      </c>
      <c r="M72" s="65"/>
      <c r="N72" s="72">
        <f t="shared" si="11"/>
        <v>0</v>
      </c>
    </row>
    <row r="73" spans="1:16">
      <c r="A73" s="65" t="s">
        <v>195</v>
      </c>
      <c r="B73" s="97"/>
      <c r="C73" s="98"/>
      <c r="D73" s="70"/>
      <c r="E73" s="83"/>
      <c r="F73" s="80">
        <f>SUM(F47:F72)</f>
        <v>40799.729999999996</v>
      </c>
      <c r="G73" s="80"/>
      <c r="H73" s="80">
        <f>SUM(H47:H72)</f>
        <v>35931.589999999997</v>
      </c>
      <c r="I73" s="80"/>
      <c r="J73" s="80">
        <f>SUM(J47:J72)</f>
        <v>3849.64</v>
      </c>
      <c r="K73" s="80"/>
      <c r="L73" s="80">
        <f>SUM(L47:L72)</f>
        <v>1679</v>
      </c>
      <c r="M73" s="80"/>
      <c r="N73" s="80">
        <f>SUM(N47:N72)</f>
        <v>1034.5</v>
      </c>
    </row>
    <row r="74" spans="1:16" ht="17.25" customHeight="1">
      <c r="A74" s="127" t="s">
        <v>196</v>
      </c>
      <c r="B74" s="128"/>
      <c r="C74" s="129"/>
      <c r="D74" s="130"/>
      <c r="E74" s="131"/>
      <c r="F74" s="132">
        <f>F73+F40</f>
        <v>102828.1</v>
      </c>
      <c r="G74" s="127"/>
      <c r="H74" s="133">
        <f>H73+H40</f>
        <v>54145.539999999994</v>
      </c>
      <c r="I74" s="127"/>
      <c r="J74" s="133">
        <f>J73+J40</f>
        <v>16994.03</v>
      </c>
      <c r="K74" s="127"/>
      <c r="L74" s="133">
        <f>L40+L73</f>
        <v>15499.34</v>
      </c>
      <c r="M74" s="127"/>
      <c r="N74" s="133">
        <f>N73+N40</f>
        <v>17884.189999999999</v>
      </c>
      <c r="P74" s="134"/>
    </row>
    <row r="75" spans="1:16">
      <c r="A75" s="37"/>
      <c r="B75" s="44" t="s">
        <v>197</v>
      </c>
      <c r="C75" s="135"/>
      <c r="D75" s="136"/>
      <c r="E75" s="137"/>
      <c r="F75" s="44"/>
      <c r="G75" s="44"/>
      <c r="H75" s="44" t="s">
        <v>99</v>
      </c>
      <c r="I75" s="44"/>
      <c r="J75" s="1650"/>
      <c r="K75" s="1650"/>
      <c r="L75" s="1650"/>
      <c r="M75" s="44"/>
      <c r="N75" s="44"/>
    </row>
    <row r="76" spans="1:16" ht="15.5">
      <c r="A76" s="138"/>
      <c r="B76" s="139"/>
      <c r="C76" s="140"/>
      <c r="D76" s="141"/>
      <c r="E76" s="142"/>
      <c r="F76" s="139"/>
      <c r="G76" s="139"/>
      <c r="H76" s="139"/>
      <c r="I76" s="1651" t="s">
        <v>199</v>
      </c>
      <c r="J76" s="1651"/>
      <c r="K76" s="1651"/>
      <c r="L76" s="1651"/>
      <c r="M76" s="139"/>
      <c r="N76" s="139"/>
    </row>
    <row r="77" spans="1:16" ht="15.5">
      <c r="A77" s="138"/>
      <c r="B77" s="139"/>
      <c r="C77" s="140"/>
      <c r="D77" s="141"/>
      <c r="E77" s="142"/>
      <c r="F77" s="139"/>
      <c r="G77" s="139"/>
      <c r="H77" s="139"/>
      <c r="I77" s="139"/>
      <c r="J77" s="143" t="s">
        <v>198</v>
      </c>
      <c r="K77" s="143"/>
      <c r="L77" s="143"/>
      <c r="M77" s="139"/>
      <c r="N77" s="139"/>
    </row>
    <row r="78" spans="1:16">
      <c r="A78" s="138"/>
      <c r="B78" s="139"/>
      <c r="C78" s="144"/>
      <c r="D78" s="145"/>
      <c r="E78" s="867"/>
      <c r="F78" s="314">
        <f>SUM(H74,J74,L74)</f>
        <v>86638.909999999989</v>
      </c>
      <c r="G78" s="138"/>
      <c r="H78" s="138"/>
      <c r="I78" s="138"/>
      <c r="J78" s="138"/>
      <c r="K78" s="138"/>
      <c r="L78" s="138"/>
      <c r="M78" s="138"/>
      <c r="N78" s="138"/>
    </row>
    <row r="79" spans="1:16">
      <c r="B79" s="138"/>
    </row>
  </sheetData>
  <mergeCells count="16">
    <mergeCell ref="A2:N2"/>
    <mergeCell ref="A3:N3"/>
    <mergeCell ref="G7:N7"/>
    <mergeCell ref="D8:E8"/>
    <mergeCell ref="G8:H8"/>
    <mergeCell ref="I8:J8"/>
    <mergeCell ref="K8:L8"/>
    <mergeCell ref="M8:N8"/>
    <mergeCell ref="J75:L75"/>
    <mergeCell ref="I76:L76"/>
    <mergeCell ref="G43:N43"/>
    <mergeCell ref="D44:E44"/>
    <mergeCell ref="G44:H44"/>
    <mergeCell ref="I44:J44"/>
    <mergeCell ref="K44:L44"/>
    <mergeCell ref="M44:N44"/>
  </mergeCells>
  <pageMargins left="0.4" right="0.3" top="0.4" bottom="0.4" header="0.3" footer="0.3"/>
  <pageSetup paperSize="5" scale="95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57DC-6EE0-4091-BB00-952EF6C3D89C}">
  <sheetPr>
    <tabColor rgb="FF00B050"/>
  </sheetPr>
  <dimension ref="A1:Z83"/>
  <sheetViews>
    <sheetView view="pageLayout" topLeftCell="A76" zoomScale="50" zoomScaleNormal="80" zoomScaleSheetLayoutView="96" zoomScalePageLayoutView="50" workbookViewId="0">
      <selection activeCell="J39" sqref="J39:M39"/>
    </sheetView>
  </sheetViews>
  <sheetFormatPr defaultRowHeight="13"/>
  <cols>
    <col min="1" max="1" width="9.6328125" style="261" customWidth="1"/>
    <col min="2" max="2" width="54.36328125" style="261" customWidth="1"/>
    <col min="3" max="3" width="13.36328125" style="262" customWidth="1"/>
    <col min="4" max="4" width="9.36328125" style="261" customWidth="1"/>
    <col min="5" max="5" width="11.6328125" style="261" customWidth="1"/>
    <col min="6" max="6" width="14.08984375" style="261" customWidth="1"/>
    <col min="7" max="7" width="7.1796875" style="261" customWidth="1"/>
    <col min="8" max="8" width="11.81640625" style="261" customWidth="1"/>
    <col min="9" max="9" width="10.6328125" style="261" customWidth="1"/>
    <col min="10" max="10" width="13.7265625" style="261" customWidth="1"/>
    <col min="11" max="11" width="6.453125" style="261" customWidth="1"/>
    <col min="12" max="12" width="11.6328125" style="261" customWidth="1"/>
    <col min="13" max="13" width="6.08984375" style="261" customWidth="1"/>
    <col min="14" max="14" width="11.36328125" style="261" customWidth="1"/>
    <col min="15" max="256" width="8.7265625" style="263"/>
    <col min="257" max="257" width="9.6328125" style="263" customWidth="1"/>
    <col min="258" max="258" width="54.36328125" style="263" customWidth="1"/>
    <col min="259" max="259" width="13.36328125" style="263" customWidth="1"/>
    <col min="260" max="260" width="9.36328125" style="263" customWidth="1"/>
    <col min="261" max="261" width="11.6328125" style="263" customWidth="1"/>
    <col min="262" max="262" width="14.08984375" style="263" customWidth="1"/>
    <col min="263" max="263" width="7.1796875" style="263" customWidth="1"/>
    <col min="264" max="264" width="11.81640625" style="263" customWidth="1"/>
    <col min="265" max="265" width="10.6328125" style="263" customWidth="1"/>
    <col min="266" max="266" width="13.7265625" style="263" customWidth="1"/>
    <col min="267" max="267" width="6.453125" style="263" customWidth="1"/>
    <col min="268" max="268" width="11.6328125" style="263" customWidth="1"/>
    <col min="269" max="269" width="6.08984375" style="263" customWidth="1"/>
    <col min="270" max="270" width="11.36328125" style="263" customWidth="1"/>
    <col min="271" max="512" width="8.7265625" style="263"/>
    <col min="513" max="513" width="9.6328125" style="263" customWidth="1"/>
    <col min="514" max="514" width="54.36328125" style="263" customWidth="1"/>
    <col min="515" max="515" width="13.36328125" style="263" customWidth="1"/>
    <col min="516" max="516" width="9.36328125" style="263" customWidth="1"/>
    <col min="517" max="517" width="11.6328125" style="263" customWidth="1"/>
    <col min="518" max="518" width="14.08984375" style="263" customWidth="1"/>
    <col min="519" max="519" width="7.1796875" style="263" customWidth="1"/>
    <col min="520" max="520" width="11.81640625" style="263" customWidth="1"/>
    <col min="521" max="521" width="10.6328125" style="263" customWidth="1"/>
    <col min="522" max="522" width="13.7265625" style="263" customWidth="1"/>
    <col min="523" max="523" width="6.453125" style="263" customWidth="1"/>
    <col min="524" max="524" width="11.6328125" style="263" customWidth="1"/>
    <col min="525" max="525" width="6.08984375" style="263" customWidth="1"/>
    <col min="526" max="526" width="11.36328125" style="263" customWidth="1"/>
    <col min="527" max="768" width="8.7265625" style="263"/>
    <col min="769" max="769" width="9.6328125" style="263" customWidth="1"/>
    <col min="770" max="770" width="54.36328125" style="263" customWidth="1"/>
    <col min="771" max="771" width="13.36328125" style="263" customWidth="1"/>
    <col min="772" max="772" width="9.36328125" style="263" customWidth="1"/>
    <col min="773" max="773" width="11.6328125" style="263" customWidth="1"/>
    <col min="774" max="774" width="14.08984375" style="263" customWidth="1"/>
    <col min="775" max="775" width="7.1796875" style="263" customWidth="1"/>
    <col min="776" max="776" width="11.81640625" style="263" customWidth="1"/>
    <col min="777" max="777" width="10.6328125" style="263" customWidth="1"/>
    <col min="778" max="778" width="13.7265625" style="263" customWidth="1"/>
    <col min="779" max="779" width="6.453125" style="263" customWidth="1"/>
    <col min="780" max="780" width="11.6328125" style="263" customWidth="1"/>
    <col min="781" max="781" width="6.08984375" style="263" customWidth="1"/>
    <col min="782" max="782" width="11.36328125" style="263" customWidth="1"/>
    <col min="783" max="1024" width="8.7265625" style="263"/>
    <col min="1025" max="1025" width="9.6328125" style="263" customWidth="1"/>
    <col min="1026" max="1026" width="54.36328125" style="263" customWidth="1"/>
    <col min="1027" max="1027" width="13.36328125" style="263" customWidth="1"/>
    <col min="1028" max="1028" width="9.36328125" style="263" customWidth="1"/>
    <col min="1029" max="1029" width="11.6328125" style="263" customWidth="1"/>
    <col min="1030" max="1030" width="14.08984375" style="263" customWidth="1"/>
    <col min="1031" max="1031" width="7.1796875" style="263" customWidth="1"/>
    <col min="1032" max="1032" width="11.81640625" style="263" customWidth="1"/>
    <col min="1033" max="1033" width="10.6328125" style="263" customWidth="1"/>
    <col min="1034" max="1034" width="13.7265625" style="263" customWidth="1"/>
    <col min="1035" max="1035" width="6.453125" style="263" customWidth="1"/>
    <col min="1036" max="1036" width="11.6328125" style="263" customWidth="1"/>
    <col min="1037" max="1037" width="6.08984375" style="263" customWidth="1"/>
    <col min="1038" max="1038" width="11.36328125" style="263" customWidth="1"/>
    <col min="1039" max="1280" width="8.7265625" style="263"/>
    <col min="1281" max="1281" width="9.6328125" style="263" customWidth="1"/>
    <col min="1282" max="1282" width="54.36328125" style="263" customWidth="1"/>
    <col min="1283" max="1283" width="13.36328125" style="263" customWidth="1"/>
    <col min="1284" max="1284" width="9.36328125" style="263" customWidth="1"/>
    <col min="1285" max="1285" width="11.6328125" style="263" customWidth="1"/>
    <col min="1286" max="1286" width="14.08984375" style="263" customWidth="1"/>
    <col min="1287" max="1287" width="7.1796875" style="263" customWidth="1"/>
    <col min="1288" max="1288" width="11.81640625" style="263" customWidth="1"/>
    <col min="1289" max="1289" width="10.6328125" style="263" customWidth="1"/>
    <col min="1290" max="1290" width="13.7265625" style="263" customWidth="1"/>
    <col min="1291" max="1291" width="6.453125" style="263" customWidth="1"/>
    <col min="1292" max="1292" width="11.6328125" style="263" customWidth="1"/>
    <col min="1293" max="1293" width="6.08984375" style="263" customWidth="1"/>
    <col min="1294" max="1294" width="11.36328125" style="263" customWidth="1"/>
    <col min="1295" max="1536" width="8.7265625" style="263"/>
    <col min="1537" max="1537" width="9.6328125" style="263" customWidth="1"/>
    <col min="1538" max="1538" width="54.36328125" style="263" customWidth="1"/>
    <col min="1539" max="1539" width="13.36328125" style="263" customWidth="1"/>
    <col min="1540" max="1540" width="9.36328125" style="263" customWidth="1"/>
    <col min="1541" max="1541" width="11.6328125" style="263" customWidth="1"/>
    <col min="1542" max="1542" width="14.08984375" style="263" customWidth="1"/>
    <col min="1543" max="1543" width="7.1796875" style="263" customWidth="1"/>
    <col min="1544" max="1544" width="11.81640625" style="263" customWidth="1"/>
    <col min="1545" max="1545" width="10.6328125" style="263" customWidth="1"/>
    <col min="1546" max="1546" width="13.7265625" style="263" customWidth="1"/>
    <col min="1547" max="1547" width="6.453125" style="263" customWidth="1"/>
    <col min="1548" max="1548" width="11.6328125" style="263" customWidth="1"/>
    <col min="1549" max="1549" width="6.08984375" style="263" customWidth="1"/>
    <col min="1550" max="1550" width="11.36328125" style="263" customWidth="1"/>
    <col min="1551" max="1792" width="8.7265625" style="263"/>
    <col min="1793" max="1793" width="9.6328125" style="263" customWidth="1"/>
    <col min="1794" max="1794" width="54.36328125" style="263" customWidth="1"/>
    <col min="1795" max="1795" width="13.36328125" style="263" customWidth="1"/>
    <col min="1796" max="1796" width="9.36328125" style="263" customWidth="1"/>
    <col min="1797" max="1797" width="11.6328125" style="263" customWidth="1"/>
    <col min="1798" max="1798" width="14.08984375" style="263" customWidth="1"/>
    <col min="1799" max="1799" width="7.1796875" style="263" customWidth="1"/>
    <col min="1800" max="1800" width="11.81640625" style="263" customWidth="1"/>
    <col min="1801" max="1801" width="10.6328125" style="263" customWidth="1"/>
    <col min="1802" max="1802" width="13.7265625" style="263" customWidth="1"/>
    <col min="1803" max="1803" width="6.453125" style="263" customWidth="1"/>
    <col min="1804" max="1804" width="11.6328125" style="263" customWidth="1"/>
    <col min="1805" max="1805" width="6.08984375" style="263" customWidth="1"/>
    <col min="1806" max="1806" width="11.36328125" style="263" customWidth="1"/>
    <col min="1807" max="2048" width="8.7265625" style="263"/>
    <col min="2049" max="2049" width="9.6328125" style="263" customWidth="1"/>
    <col min="2050" max="2050" width="54.36328125" style="263" customWidth="1"/>
    <col min="2051" max="2051" width="13.36328125" style="263" customWidth="1"/>
    <col min="2052" max="2052" width="9.36328125" style="263" customWidth="1"/>
    <col min="2053" max="2053" width="11.6328125" style="263" customWidth="1"/>
    <col min="2054" max="2054" width="14.08984375" style="263" customWidth="1"/>
    <col min="2055" max="2055" width="7.1796875" style="263" customWidth="1"/>
    <col min="2056" max="2056" width="11.81640625" style="263" customWidth="1"/>
    <col min="2057" max="2057" width="10.6328125" style="263" customWidth="1"/>
    <col min="2058" max="2058" width="13.7265625" style="263" customWidth="1"/>
    <col min="2059" max="2059" width="6.453125" style="263" customWidth="1"/>
    <col min="2060" max="2060" width="11.6328125" style="263" customWidth="1"/>
    <col min="2061" max="2061" width="6.08984375" style="263" customWidth="1"/>
    <col min="2062" max="2062" width="11.36328125" style="263" customWidth="1"/>
    <col min="2063" max="2304" width="8.7265625" style="263"/>
    <col min="2305" max="2305" width="9.6328125" style="263" customWidth="1"/>
    <col min="2306" max="2306" width="54.36328125" style="263" customWidth="1"/>
    <col min="2307" max="2307" width="13.36328125" style="263" customWidth="1"/>
    <col min="2308" max="2308" width="9.36328125" style="263" customWidth="1"/>
    <col min="2309" max="2309" width="11.6328125" style="263" customWidth="1"/>
    <col min="2310" max="2310" width="14.08984375" style="263" customWidth="1"/>
    <col min="2311" max="2311" width="7.1796875" style="263" customWidth="1"/>
    <col min="2312" max="2312" width="11.81640625" style="263" customWidth="1"/>
    <col min="2313" max="2313" width="10.6328125" style="263" customWidth="1"/>
    <col min="2314" max="2314" width="13.7265625" style="263" customWidth="1"/>
    <col min="2315" max="2315" width="6.453125" style="263" customWidth="1"/>
    <col min="2316" max="2316" width="11.6328125" style="263" customWidth="1"/>
    <col min="2317" max="2317" width="6.08984375" style="263" customWidth="1"/>
    <col min="2318" max="2318" width="11.36328125" style="263" customWidth="1"/>
    <col min="2319" max="2560" width="8.7265625" style="263"/>
    <col min="2561" max="2561" width="9.6328125" style="263" customWidth="1"/>
    <col min="2562" max="2562" width="54.36328125" style="263" customWidth="1"/>
    <col min="2563" max="2563" width="13.36328125" style="263" customWidth="1"/>
    <col min="2564" max="2564" width="9.36328125" style="263" customWidth="1"/>
    <col min="2565" max="2565" width="11.6328125" style="263" customWidth="1"/>
    <col min="2566" max="2566" width="14.08984375" style="263" customWidth="1"/>
    <col min="2567" max="2567" width="7.1796875" style="263" customWidth="1"/>
    <col min="2568" max="2568" width="11.81640625" style="263" customWidth="1"/>
    <col min="2569" max="2569" width="10.6328125" style="263" customWidth="1"/>
    <col min="2570" max="2570" width="13.7265625" style="263" customWidth="1"/>
    <col min="2571" max="2571" width="6.453125" style="263" customWidth="1"/>
    <col min="2572" max="2572" width="11.6328125" style="263" customWidth="1"/>
    <col min="2573" max="2573" width="6.08984375" style="263" customWidth="1"/>
    <col min="2574" max="2574" width="11.36328125" style="263" customWidth="1"/>
    <col min="2575" max="2816" width="8.7265625" style="263"/>
    <col min="2817" max="2817" width="9.6328125" style="263" customWidth="1"/>
    <col min="2818" max="2818" width="54.36328125" style="263" customWidth="1"/>
    <col min="2819" max="2819" width="13.36328125" style="263" customWidth="1"/>
    <col min="2820" max="2820" width="9.36328125" style="263" customWidth="1"/>
    <col min="2821" max="2821" width="11.6328125" style="263" customWidth="1"/>
    <col min="2822" max="2822" width="14.08984375" style="263" customWidth="1"/>
    <col min="2823" max="2823" width="7.1796875" style="263" customWidth="1"/>
    <col min="2824" max="2824" width="11.81640625" style="263" customWidth="1"/>
    <col min="2825" max="2825" width="10.6328125" style="263" customWidth="1"/>
    <col min="2826" max="2826" width="13.7265625" style="263" customWidth="1"/>
    <col min="2827" max="2827" width="6.453125" style="263" customWidth="1"/>
    <col min="2828" max="2828" width="11.6328125" style="263" customWidth="1"/>
    <col min="2829" max="2829" width="6.08984375" style="263" customWidth="1"/>
    <col min="2830" max="2830" width="11.36328125" style="263" customWidth="1"/>
    <col min="2831" max="3072" width="8.7265625" style="263"/>
    <col min="3073" max="3073" width="9.6328125" style="263" customWidth="1"/>
    <col min="3074" max="3074" width="54.36328125" style="263" customWidth="1"/>
    <col min="3075" max="3075" width="13.36328125" style="263" customWidth="1"/>
    <col min="3076" max="3076" width="9.36328125" style="263" customWidth="1"/>
    <col min="3077" max="3077" width="11.6328125" style="263" customWidth="1"/>
    <col min="3078" max="3078" width="14.08984375" style="263" customWidth="1"/>
    <col min="3079" max="3079" width="7.1796875" style="263" customWidth="1"/>
    <col min="3080" max="3080" width="11.81640625" style="263" customWidth="1"/>
    <col min="3081" max="3081" width="10.6328125" style="263" customWidth="1"/>
    <col min="3082" max="3082" width="13.7265625" style="263" customWidth="1"/>
    <col min="3083" max="3083" width="6.453125" style="263" customWidth="1"/>
    <col min="3084" max="3084" width="11.6328125" style="263" customWidth="1"/>
    <col min="3085" max="3085" width="6.08984375" style="263" customWidth="1"/>
    <col min="3086" max="3086" width="11.36328125" style="263" customWidth="1"/>
    <col min="3087" max="3328" width="8.7265625" style="263"/>
    <col min="3329" max="3329" width="9.6328125" style="263" customWidth="1"/>
    <col min="3330" max="3330" width="54.36328125" style="263" customWidth="1"/>
    <col min="3331" max="3331" width="13.36328125" style="263" customWidth="1"/>
    <col min="3332" max="3332" width="9.36328125" style="263" customWidth="1"/>
    <col min="3333" max="3333" width="11.6328125" style="263" customWidth="1"/>
    <col min="3334" max="3334" width="14.08984375" style="263" customWidth="1"/>
    <col min="3335" max="3335" width="7.1796875" style="263" customWidth="1"/>
    <col min="3336" max="3336" width="11.81640625" style="263" customWidth="1"/>
    <col min="3337" max="3337" width="10.6328125" style="263" customWidth="1"/>
    <col min="3338" max="3338" width="13.7265625" style="263" customWidth="1"/>
    <col min="3339" max="3339" width="6.453125" style="263" customWidth="1"/>
    <col min="3340" max="3340" width="11.6328125" style="263" customWidth="1"/>
    <col min="3341" max="3341" width="6.08984375" style="263" customWidth="1"/>
    <col min="3342" max="3342" width="11.36328125" style="263" customWidth="1"/>
    <col min="3343" max="3584" width="8.7265625" style="263"/>
    <col min="3585" max="3585" width="9.6328125" style="263" customWidth="1"/>
    <col min="3586" max="3586" width="54.36328125" style="263" customWidth="1"/>
    <col min="3587" max="3587" width="13.36328125" style="263" customWidth="1"/>
    <col min="3588" max="3588" width="9.36328125" style="263" customWidth="1"/>
    <col min="3589" max="3589" width="11.6328125" style="263" customWidth="1"/>
    <col min="3590" max="3590" width="14.08984375" style="263" customWidth="1"/>
    <col min="3591" max="3591" width="7.1796875" style="263" customWidth="1"/>
    <col min="3592" max="3592" width="11.81640625" style="263" customWidth="1"/>
    <col min="3593" max="3593" width="10.6328125" style="263" customWidth="1"/>
    <col min="3594" max="3594" width="13.7265625" style="263" customWidth="1"/>
    <col min="3595" max="3595" width="6.453125" style="263" customWidth="1"/>
    <col min="3596" max="3596" width="11.6328125" style="263" customWidth="1"/>
    <col min="3597" max="3597" width="6.08984375" style="263" customWidth="1"/>
    <col min="3598" max="3598" width="11.36328125" style="263" customWidth="1"/>
    <col min="3599" max="3840" width="8.7265625" style="263"/>
    <col min="3841" max="3841" width="9.6328125" style="263" customWidth="1"/>
    <col min="3842" max="3842" width="54.36328125" style="263" customWidth="1"/>
    <col min="3843" max="3843" width="13.36328125" style="263" customWidth="1"/>
    <col min="3844" max="3844" width="9.36328125" style="263" customWidth="1"/>
    <col min="3845" max="3845" width="11.6328125" style="263" customWidth="1"/>
    <col min="3846" max="3846" width="14.08984375" style="263" customWidth="1"/>
    <col min="3847" max="3847" width="7.1796875" style="263" customWidth="1"/>
    <col min="3848" max="3848" width="11.81640625" style="263" customWidth="1"/>
    <col min="3849" max="3849" width="10.6328125" style="263" customWidth="1"/>
    <col min="3850" max="3850" width="13.7265625" style="263" customWidth="1"/>
    <col min="3851" max="3851" width="6.453125" style="263" customWidth="1"/>
    <col min="3852" max="3852" width="11.6328125" style="263" customWidth="1"/>
    <col min="3853" max="3853" width="6.08984375" style="263" customWidth="1"/>
    <col min="3854" max="3854" width="11.36328125" style="263" customWidth="1"/>
    <col min="3855" max="4096" width="8.7265625" style="263"/>
    <col min="4097" max="4097" width="9.6328125" style="263" customWidth="1"/>
    <col min="4098" max="4098" width="54.36328125" style="263" customWidth="1"/>
    <col min="4099" max="4099" width="13.36328125" style="263" customWidth="1"/>
    <col min="4100" max="4100" width="9.36328125" style="263" customWidth="1"/>
    <col min="4101" max="4101" width="11.6328125" style="263" customWidth="1"/>
    <col min="4102" max="4102" width="14.08984375" style="263" customWidth="1"/>
    <col min="4103" max="4103" width="7.1796875" style="263" customWidth="1"/>
    <col min="4104" max="4104" width="11.81640625" style="263" customWidth="1"/>
    <col min="4105" max="4105" width="10.6328125" style="263" customWidth="1"/>
    <col min="4106" max="4106" width="13.7265625" style="263" customWidth="1"/>
    <col min="4107" max="4107" width="6.453125" style="263" customWidth="1"/>
    <col min="4108" max="4108" width="11.6328125" style="263" customWidth="1"/>
    <col min="4109" max="4109" width="6.08984375" style="263" customWidth="1"/>
    <col min="4110" max="4110" width="11.36328125" style="263" customWidth="1"/>
    <col min="4111" max="4352" width="8.7265625" style="263"/>
    <col min="4353" max="4353" width="9.6328125" style="263" customWidth="1"/>
    <col min="4354" max="4354" width="54.36328125" style="263" customWidth="1"/>
    <col min="4355" max="4355" width="13.36328125" style="263" customWidth="1"/>
    <col min="4356" max="4356" width="9.36328125" style="263" customWidth="1"/>
    <col min="4357" max="4357" width="11.6328125" style="263" customWidth="1"/>
    <col min="4358" max="4358" width="14.08984375" style="263" customWidth="1"/>
    <col min="4359" max="4359" width="7.1796875" style="263" customWidth="1"/>
    <col min="4360" max="4360" width="11.81640625" style="263" customWidth="1"/>
    <col min="4361" max="4361" width="10.6328125" style="263" customWidth="1"/>
    <col min="4362" max="4362" width="13.7265625" style="263" customWidth="1"/>
    <col min="4363" max="4363" width="6.453125" style="263" customWidth="1"/>
    <col min="4364" max="4364" width="11.6328125" style="263" customWidth="1"/>
    <col min="4365" max="4365" width="6.08984375" style="263" customWidth="1"/>
    <col min="4366" max="4366" width="11.36328125" style="263" customWidth="1"/>
    <col min="4367" max="4608" width="8.7265625" style="263"/>
    <col min="4609" max="4609" width="9.6328125" style="263" customWidth="1"/>
    <col min="4610" max="4610" width="54.36328125" style="263" customWidth="1"/>
    <col min="4611" max="4611" width="13.36328125" style="263" customWidth="1"/>
    <col min="4612" max="4612" width="9.36328125" style="263" customWidth="1"/>
    <col min="4613" max="4613" width="11.6328125" style="263" customWidth="1"/>
    <col min="4614" max="4614" width="14.08984375" style="263" customWidth="1"/>
    <col min="4615" max="4615" width="7.1796875" style="263" customWidth="1"/>
    <col min="4616" max="4616" width="11.81640625" style="263" customWidth="1"/>
    <col min="4617" max="4617" width="10.6328125" style="263" customWidth="1"/>
    <col min="4618" max="4618" width="13.7265625" style="263" customWidth="1"/>
    <col min="4619" max="4619" width="6.453125" style="263" customWidth="1"/>
    <col min="4620" max="4620" width="11.6328125" style="263" customWidth="1"/>
    <col min="4621" max="4621" width="6.08984375" style="263" customWidth="1"/>
    <col min="4622" max="4622" width="11.36328125" style="263" customWidth="1"/>
    <col min="4623" max="4864" width="8.7265625" style="263"/>
    <col min="4865" max="4865" width="9.6328125" style="263" customWidth="1"/>
    <col min="4866" max="4866" width="54.36328125" style="263" customWidth="1"/>
    <col min="4867" max="4867" width="13.36328125" style="263" customWidth="1"/>
    <col min="4868" max="4868" width="9.36328125" style="263" customWidth="1"/>
    <col min="4869" max="4869" width="11.6328125" style="263" customWidth="1"/>
    <col min="4870" max="4870" width="14.08984375" style="263" customWidth="1"/>
    <col min="4871" max="4871" width="7.1796875" style="263" customWidth="1"/>
    <col min="4872" max="4872" width="11.81640625" style="263" customWidth="1"/>
    <col min="4873" max="4873" width="10.6328125" style="263" customWidth="1"/>
    <col min="4874" max="4874" width="13.7265625" style="263" customWidth="1"/>
    <col min="4875" max="4875" width="6.453125" style="263" customWidth="1"/>
    <col min="4876" max="4876" width="11.6328125" style="263" customWidth="1"/>
    <col min="4877" max="4877" width="6.08984375" style="263" customWidth="1"/>
    <col min="4878" max="4878" width="11.36328125" style="263" customWidth="1"/>
    <col min="4879" max="5120" width="8.7265625" style="263"/>
    <col min="5121" max="5121" width="9.6328125" style="263" customWidth="1"/>
    <col min="5122" max="5122" width="54.36328125" style="263" customWidth="1"/>
    <col min="5123" max="5123" width="13.36328125" style="263" customWidth="1"/>
    <col min="5124" max="5124" width="9.36328125" style="263" customWidth="1"/>
    <col min="5125" max="5125" width="11.6328125" style="263" customWidth="1"/>
    <col min="5126" max="5126" width="14.08984375" style="263" customWidth="1"/>
    <col min="5127" max="5127" width="7.1796875" style="263" customWidth="1"/>
    <col min="5128" max="5128" width="11.81640625" style="263" customWidth="1"/>
    <col min="5129" max="5129" width="10.6328125" style="263" customWidth="1"/>
    <col min="5130" max="5130" width="13.7265625" style="263" customWidth="1"/>
    <col min="5131" max="5131" width="6.453125" style="263" customWidth="1"/>
    <col min="5132" max="5132" width="11.6328125" style="263" customWidth="1"/>
    <col min="5133" max="5133" width="6.08984375" style="263" customWidth="1"/>
    <col min="5134" max="5134" width="11.36328125" style="263" customWidth="1"/>
    <col min="5135" max="5376" width="8.7265625" style="263"/>
    <col min="5377" max="5377" width="9.6328125" style="263" customWidth="1"/>
    <col min="5378" max="5378" width="54.36328125" style="263" customWidth="1"/>
    <col min="5379" max="5379" width="13.36328125" style="263" customWidth="1"/>
    <col min="5380" max="5380" width="9.36328125" style="263" customWidth="1"/>
    <col min="5381" max="5381" width="11.6328125" style="263" customWidth="1"/>
    <col min="5382" max="5382" width="14.08984375" style="263" customWidth="1"/>
    <col min="5383" max="5383" width="7.1796875" style="263" customWidth="1"/>
    <col min="5384" max="5384" width="11.81640625" style="263" customWidth="1"/>
    <col min="5385" max="5385" width="10.6328125" style="263" customWidth="1"/>
    <col min="5386" max="5386" width="13.7265625" style="263" customWidth="1"/>
    <col min="5387" max="5387" width="6.453125" style="263" customWidth="1"/>
    <col min="5388" max="5388" width="11.6328125" style="263" customWidth="1"/>
    <col min="5389" max="5389" width="6.08984375" style="263" customWidth="1"/>
    <col min="5390" max="5390" width="11.36328125" style="263" customWidth="1"/>
    <col min="5391" max="5632" width="8.7265625" style="263"/>
    <col min="5633" max="5633" width="9.6328125" style="263" customWidth="1"/>
    <col min="5634" max="5634" width="54.36328125" style="263" customWidth="1"/>
    <col min="5635" max="5635" width="13.36328125" style="263" customWidth="1"/>
    <col min="5636" max="5636" width="9.36328125" style="263" customWidth="1"/>
    <col min="5637" max="5637" width="11.6328125" style="263" customWidth="1"/>
    <col min="5638" max="5638" width="14.08984375" style="263" customWidth="1"/>
    <col min="5639" max="5639" width="7.1796875" style="263" customWidth="1"/>
    <col min="5640" max="5640" width="11.81640625" style="263" customWidth="1"/>
    <col min="5641" max="5641" width="10.6328125" style="263" customWidth="1"/>
    <col min="5642" max="5642" width="13.7265625" style="263" customWidth="1"/>
    <col min="5643" max="5643" width="6.453125" style="263" customWidth="1"/>
    <col min="5644" max="5644" width="11.6328125" style="263" customWidth="1"/>
    <col min="5645" max="5645" width="6.08984375" style="263" customWidth="1"/>
    <col min="5646" max="5646" width="11.36328125" style="263" customWidth="1"/>
    <col min="5647" max="5888" width="8.7265625" style="263"/>
    <col min="5889" max="5889" width="9.6328125" style="263" customWidth="1"/>
    <col min="5890" max="5890" width="54.36328125" style="263" customWidth="1"/>
    <col min="5891" max="5891" width="13.36328125" style="263" customWidth="1"/>
    <col min="5892" max="5892" width="9.36328125" style="263" customWidth="1"/>
    <col min="5893" max="5893" width="11.6328125" style="263" customWidth="1"/>
    <col min="5894" max="5894" width="14.08984375" style="263" customWidth="1"/>
    <col min="5895" max="5895" width="7.1796875" style="263" customWidth="1"/>
    <col min="5896" max="5896" width="11.81640625" style="263" customWidth="1"/>
    <col min="5897" max="5897" width="10.6328125" style="263" customWidth="1"/>
    <col min="5898" max="5898" width="13.7265625" style="263" customWidth="1"/>
    <col min="5899" max="5899" width="6.453125" style="263" customWidth="1"/>
    <col min="5900" max="5900" width="11.6328125" style="263" customWidth="1"/>
    <col min="5901" max="5901" width="6.08984375" style="263" customWidth="1"/>
    <col min="5902" max="5902" width="11.36328125" style="263" customWidth="1"/>
    <col min="5903" max="6144" width="8.7265625" style="263"/>
    <col min="6145" max="6145" width="9.6328125" style="263" customWidth="1"/>
    <col min="6146" max="6146" width="54.36328125" style="263" customWidth="1"/>
    <col min="6147" max="6147" width="13.36328125" style="263" customWidth="1"/>
    <col min="6148" max="6148" width="9.36328125" style="263" customWidth="1"/>
    <col min="6149" max="6149" width="11.6328125" style="263" customWidth="1"/>
    <col min="6150" max="6150" width="14.08984375" style="263" customWidth="1"/>
    <col min="6151" max="6151" width="7.1796875" style="263" customWidth="1"/>
    <col min="6152" max="6152" width="11.81640625" style="263" customWidth="1"/>
    <col min="6153" max="6153" width="10.6328125" style="263" customWidth="1"/>
    <col min="6154" max="6154" width="13.7265625" style="263" customWidth="1"/>
    <col min="6155" max="6155" width="6.453125" style="263" customWidth="1"/>
    <col min="6156" max="6156" width="11.6328125" style="263" customWidth="1"/>
    <col min="6157" max="6157" width="6.08984375" style="263" customWidth="1"/>
    <col min="6158" max="6158" width="11.36328125" style="263" customWidth="1"/>
    <col min="6159" max="6400" width="8.7265625" style="263"/>
    <col min="6401" max="6401" width="9.6328125" style="263" customWidth="1"/>
    <col min="6402" max="6402" width="54.36328125" style="263" customWidth="1"/>
    <col min="6403" max="6403" width="13.36328125" style="263" customWidth="1"/>
    <col min="6404" max="6404" width="9.36328125" style="263" customWidth="1"/>
    <col min="6405" max="6405" width="11.6328125" style="263" customWidth="1"/>
    <col min="6406" max="6406" width="14.08984375" style="263" customWidth="1"/>
    <col min="6407" max="6407" width="7.1796875" style="263" customWidth="1"/>
    <col min="6408" max="6408" width="11.81640625" style="263" customWidth="1"/>
    <col min="6409" max="6409" width="10.6328125" style="263" customWidth="1"/>
    <col min="6410" max="6410" width="13.7265625" style="263" customWidth="1"/>
    <col min="6411" max="6411" width="6.453125" style="263" customWidth="1"/>
    <col min="6412" max="6412" width="11.6328125" style="263" customWidth="1"/>
    <col min="6413" max="6413" width="6.08984375" style="263" customWidth="1"/>
    <col min="6414" max="6414" width="11.36328125" style="263" customWidth="1"/>
    <col min="6415" max="6656" width="8.7265625" style="263"/>
    <col min="6657" max="6657" width="9.6328125" style="263" customWidth="1"/>
    <col min="6658" max="6658" width="54.36328125" style="263" customWidth="1"/>
    <col min="6659" max="6659" width="13.36328125" style="263" customWidth="1"/>
    <col min="6660" max="6660" width="9.36328125" style="263" customWidth="1"/>
    <col min="6661" max="6661" width="11.6328125" style="263" customWidth="1"/>
    <col min="6662" max="6662" width="14.08984375" style="263" customWidth="1"/>
    <col min="6663" max="6663" width="7.1796875" style="263" customWidth="1"/>
    <col min="6664" max="6664" width="11.81640625" style="263" customWidth="1"/>
    <col min="6665" max="6665" width="10.6328125" style="263" customWidth="1"/>
    <col min="6666" max="6666" width="13.7265625" style="263" customWidth="1"/>
    <col min="6667" max="6667" width="6.453125" style="263" customWidth="1"/>
    <col min="6668" max="6668" width="11.6328125" style="263" customWidth="1"/>
    <col min="6669" max="6669" width="6.08984375" style="263" customWidth="1"/>
    <col min="6670" max="6670" width="11.36328125" style="263" customWidth="1"/>
    <col min="6671" max="6912" width="8.7265625" style="263"/>
    <col min="6913" max="6913" width="9.6328125" style="263" customWidth="1"/>
    <col min="6914" max="6914" width="54.36328125" style="263" customWidth="1"/>
    <col min="6915" max="6915" width="13.36328125" style="263" customWidth="1"/>
    <col min="6916" max="6916" width="9.36328125" style="263" customWidth="1"/>
    <col min="6917" max="6917" width="11.6328125" style="263" customWidth="1"/>
    <col min="6918" max="6918" width="14.08984375" style="263" customWidth="1"/>
    <col min="6919" max="6919" width="7.1796875" style="263" customWidth="1"/>
    <col min="6920" max="6920" width="11.81640625" style="263" customWidth="1"/>
    <col min="6921" max="6921" width="10.6328125" style="263" customWidth="1"/>
    <col min="6922" max="6922" width="13.7265625" style="263" customWidth="1"/>
    <col min="6923" max="6923" width="6.453125" style="263" customWidth="1"/>
    <col min="6924" max="6924" width="11.6328125" style="263" customWidth="1"/>
    <col min="6925" max="6925" width="6.08984375" style="263" customWidth="1"/>
    <col min="6926" max="6926" width="11.36328125" style="263" customWidth="1"/>
    <col min="6927" max="7168" width="8.7265625" style="263"/>
    <col min="7169" max="7169" width="9.6328125" style="263" customWidth="1"/>
    <col min="7170" max="7170" width="54.36328125" style="263" customWidth="1"/>
    <col min="7171" max="7171" width="13.36328125" style="263" customWidth="1"/>
    <col min="7172" max="7172" width="9.36328125" style="263" customWidth="1"/>
    <col min="7173" max="7173" width="11.6328125" style="263" customWidth="1"/>
    <col min="7174" max="7174" width="14.08984375" style="263" customWidth="1"/>
    <col min="7175" max="7175" width="7.1796875" style="263" customWidth="1"/>
    <col min="7176" max="7176" width="11.81640625" style="263" customWidth="1"/>
    <col min="7177" max="7177" width="10.6328125" style="263" customWidth="1"/>
    <col min="7178" max="7178" width="13.7265625" style="263" customWidth="1"/>
    <col min="7179" max="7179" width="6.453125" style="263" customWidth="1"/>
    <col min="7180" max="7180" width="11.6328125" style="263" customWidth="1"/>
    <col min="7181" max="7181" width="6.08984375" style="263" customWidth="1"/>
    <col min="7182" max="7182" width="11.36328125" style="263" customWidth="1"/>
    <col min="7183" max="7424" width="8.7265625" style="263"/>
    <col min="7425" max="7425" width="9.6328125" style="263" customWidth="1"/>
    <col min="7426" max="7426" width="54.36328125" style="263" customWidth="1"/>
    <col min="7427" max="7427" width="13.36328125" style="263" customWidth="1"/>
    <col min="7428" max="7428" width="9.36328125" style="263" customWidth="1"/>
    <col min="7429" max="7429" width="11.6328125" style="263" customWidth="1"/>
    <col min="7430" max="7430" width="14.08984375" style="263" customWidth="1"/>
    <col min="7431" max="7431" width="7.1796875" style="263" customWidth="1"/>
    <col min="7432" max="7432" width="11.81640625" style="263" customWidth="1"/>
    <col min="7433" max="7433" width="10.6328125" style="263" customWidth="1"/>
    <col min="7434" max="7434" width="13.7265625" style="263" customWidth="1"/>
    <col min="7435" max="7435" width="6.453125" style="263" customWidth="1"/>
    <col min="7436" max="7436" width="11.6328125" style="263" customWidth="1"/>
    <col min="7437" max="7437" width="6.08984375" style="263" customWidth="1"/>
    <col min="7438" max="7438" width="11.36328125" style="263" customWidth="1"/>
    <col min="7439" max="7680" width="8.7265625" style="263"/>
    <col min="7681" max="7681" width="9.6328125" style="263" customWidth="1"/>
    <col min="7682" max="7682" width="54.36328125" style="263" customWidth="1"/>
    <col min="7683" max="7683" width="13.36328125" style="263" customWidth="1"/>
    <col min="7684" max="7684" width="9.36328125" style="263" customWidth="1"/>
    <col min="7685" max="7685" width="11.6328125" style="263" customWidth="1"/>
    <col min="7686" max="7686" width="14.08984375" style="263" customWidth="1"/>
    <col min="7687" max="7687" width="7.1796875" style="263" customWidth="1"/>
    <col min="7688" max="7688" width="11.81640625" style="263" customWidth="1"/>
    <col min="7689" max="7689" width="10.6328125" style="263" customWidth="1"/>
    <col min="7690" max="7690" width="13.7265625" style="263" customWidth="1"/>
    <col min="7691" max="7691" width="6.453125" style="263" customWidth="1"/>
    <col min="7692" max="7692" width="11.6328125" style="263" customWidth="1"/>
    <col min="7693" max="7693" width="6.08984375" style="263" customWidth="1"/>
    <col min="7694" max="7694" width="11.36328125" style="263" customWidth="1"/>
    <col min="7695" max="7936" width="8.7265625" style="263"/>
    <col min="7937" max="7937" width="9.6328125" style="263" customWidth="1"/>
    <col min="7938" max="7938" width="54.36328125" style="263" customWidth="1"/>
    <col min="7939" max="7939" width="13.36328125" style="263" customWidth="1"/>
    <col min="7940" max="7940" width="9.36328125" style="263" customWidth="1"/>
    <col min="7941" max="7941" width="11.6328125" style="263" customWidth="1"/>
    <col min="7942" max="7942" width="14.08984375" style="263" customWidth="1"/>
    <col min="7943" max="7943" width="7.1796875" style="263" customWidth="1"/>
    <col min="7944" max="7944" width="11.81640625" style="263" customWidth="1"/>
    <col min="7945" max="7945" width="10.6328125" style="263" customWidth="1"/>
    <col min="7946" max="7946" width="13.7265625" style="263" customWidth="1"/>
    <col min="7947" max="7947" width="6.453125" style="263" customWidth="1"/>
    <col min="7948" max="7948" width="11.6328125" style="263" customWidth="1"/>
    <col min="7949" max="7949" width="6.08984375" style="263" customWidth="1"/>
    <col min="7950" max="7950" width="11.36328125" style="263" customWidth="1"/>
    <col min="7951" max="8192" width="8.7265625" style="263"/>
    <col min="8193" max="8193" width="9.6328125" style="263" customWidth="1"/>
    <col min="8194" max="8194" width="54.36328125" style="263" customWidth="1"/>
    <col min="8195" max="8195" width="13.36328125" style="263" customWidth="1"/>
    <col min="8196" max="8196" width="9.36328125" style="263" customWidth="1"/>
    <col min="8197" max="8197" width="11.6328125" style="263" customWidth="1"/>
    <col min="8198" max="8198" width="14.08984375" style="263" customWidth="1"/>
    <col min="8199" max="8199" width="7.1796875" style="263" customWidth="1"/>
    <col min="8200" max="8200" width="11.81640625" style="263" customWidth="1"/>
    <col min="8201" max="8201" width="10.6328125" style="263" customWidth="1"/>
    <col min="8202" max="8202" width="13.7265625" style="263" customWidth="1"/>
    <col min="8203" max="8203" width="6.453125" style="263" customWidth="1"/>
    <col min="8204" max="8204" width="11.6328125" style="263" customWidth="1"/>
    <col min="8205" max="8205" width="6.08984375" style="263" customWidth="1"/>
    <col min="8206" max="8206" width="11.36328125" style="263" customWidth="1"/>
    <col min="8207" max="8448" width="8.7265625" style="263"/>
    <col min="8449" max="8449" width="9.6328125" style="263" customWidth="1"/>
    <col min="8450" max="8450" width="54.36328125" style="263" customWidth="1"/>
    <col min="8451" max="8451" width="13.36328125" style="263" customWidth="1"/>
    <col min="8452" max="8452" width="9.36328125" style="263" customWidth="1"/>
    <col min="8453" max="8453" width="11.6328125" style="263" customWidth="1"/>
    <col min="8454" max="8454" width="14.08984375" style="263" customWidth="1"/>
    <col min="8455" max="8455" width="7.1796875" style="263" customWidth="1"/>
    <col min="8456" max="8456" width="11.81640625" style="263" customWidth="1"/>
    <col min="8457" max="8457" width="10.6328125" style="263" customWidth="1"/>
    <col min="8458" max="8458" width="13.7265625" style="263" customWidth="1"/>
    <col min="8459" max="8459" width="6.453125" style="263" customWidth="1"/>
    <col min="8460" max="8460" width="11.6328125" style="263" customWidth="1"/>
    <col min="8461" max="8461" width="6.08984375" style="263" customWidth="1"/>
    <col min="8462" max="8462" width="11.36328125" style="263" customWidth="1"/>
    <col min="8463" max="8704" width="8.7265625" style="263"/>
    <col min="8705" max="8705" width="9.6328125" style="263" customWidth="1"/>
    <col min="8706" max="8706" width="54.36328125" style="263" customWidth="1"/>
    <col min="8707" max="8707" width="13.36328125" style="263" customWidth="1"/>
    <col min="8708" max="8708" width="9.36328125" style="263" customWidth="1"/>
    <col min="8709" max="8709" width="11.6328125" style="263" customWidth="1"/>
    <col min="8710" max="8710" width="14.08984375" style="263" customWidth="1"/>
    <col min="8711" max="8711" width="7.1796875" style="263" customWidth="1"/>
    <col min="8712" max="8712" width="11.81640625" style="263" customWidth="1"/>
    <col min="8713" max="8713" width="10.6328125" style="263" customWidth="1"/>
    <col min="8714" max="8714" width="13.7265625" style="263" customWidth="1"/>
    <col min="8715" max="8715" width="6.453125" style="263" customWidth="1"/>
    <col min="8716" max="8716" width="11.6328125" style="263" customWidth="1"/>
    <col min="8717" max="8717" width="6.08984375" style="263" customWidth="1"/>
    <col min="8718" max="8718" width="11.36328125" style="263" customWidth="1"/>
    <col min="8719" max="8960" width="8.7265625" style="263"/>
    <col min="8961" max="8961" width="9.6328125" style="263" customWidth="1"/>
    <col min="8962" max="8962" width="54.36328125" style="263" customWidth="1"/>
    <col min="8963" max="8963" width="13.36328125" style="263" customWidth="1"/>
    <col min="8964" max="8964" width="9.36328125" style="263" customWidth="1"/>
    <col min="8965" max="8965" width="11.6328125" style="263" customWidth="1"/>
    <col min="8966" max="8966" width="14.08984375" style="263" customWidth="1"/>
    <col min="8967" max="8967" width="7.1796875" style="263" customWidth="1"/>
    <col min="8968" max="8968" width="11.81640625" style="263" customWidth="1"/>
    <col min="8969" max="8969" width="10.6328125" style="263" customWidth="1"/>
    <col min="8970" max="8970" width="13.7265625" style="263" customWidth="1"/>
    <col min="8971" max="8971" width="6.453125" style="263" customWidth="1"/>
    <col min="8972" max="8972" width="11.6328125" style="263" customWidth="1"/>
    <col min="8973" max="8973" width="6.08984375" style="263" customWidth="1"/>
    <col min="8974" max="8974" width="11.36328125" style="263" customWidth="1"/>
    <col min="8975" max="9216" width="8.7265625" style="263"/>
    <col min="9217" max="9217" width="9.6328125" style="263" customWidth="1"/>
    <col min="9218" max="9218" width="54.36328125" style="263" customWidth="1"/>
    <col min="9219" max="9219" width="13.36328125" style="263" customWidth="1"/>
    <col min="9220" max="9220" width="9.36328125" style="263" customWidth="1"/>
    <col min="9221" max="9221" width="11.6328125" style="263" customWidth="1"/>
    <col min="9222" max="9222" width="14.08984375" style="263" customWidth="1"/>
    <col min="9223" max="9223" width="7.1796875" style="263" customWidth="1"/>
    <col min="9224" max="9224" width="11.81640625" style="263" customWidth="1"/>
    <col min="9225" max="9225" width="10.6328125" style="263" customWidth="1"/>
    <col min="9226" max="9226" width="13.7265625" style="263" customWidth="1"/>
    <col min="9227" max="9227" width="6.453125" style="263" customWidth="1"/>
    <col min="9228" max="9228" width="11.6328125" style="263" customWidth="1"/>
    <col min="9229" max="9229" width="6.08984375" style="263" customWidth="1"/>
    <col min="9230" max="9230" width="11.36328125" style="263" customWidth="1"/>
    <col min="9231" max="9472" width="8.7265625" style="263"/>
    <col min="9473" max="9473" width="9.6328125" style="263" customWidth="1"/>
    <col min="9474" max="9474" width="54.36328125" style="263" customWidth="1"/>
    <col min="9475" max="9475" width="13.36328125" style="263" customWidth="1"/>
    <col min="9476" max="9476" width="9.36328125" style="263" customWidth="1"/>
    <col min="9477" max="9477" width="11.6328125" style="263" customWidth="1"/>
    <col min="9478" max="9478" width="14.08984375" style="263" customWidth="1"/>
    <col min="9479" max="9479" width="7.1796875" style="263" customWidth="1"/>
    <col min="9480" max="9480" width="11.81640625" style="263" customWidth="1"/>
    <col min="9481" max="9481" width="10.6328125" style="263" customWidth="1"/>
    <col min="9482" max="9482" width="13.7265625" style="263" customWidth="1"/>
    <col min="9483" max="9483" width="6.453125" style="263" customWidth="1"/>
    <col min="9484" max="9484" width="11.6328125" style="263" customWidth="1"/>
    <col min="9485" max="9485" width="6.08984375" style="263" customWidth="1"/>
    <col min="9486" max="9486" width="11.36328125" style="263" customWidth="1"/>
    <col min="9487" max="9728" width="8.7265625" style="263"/>
    <col min="9729" max="9729" width="9.6328125" style="263" customWidth="1"/>
    <col min="9730" max="9730" width="54.36328125" style="263" customWidth="1"/>
    <col min="9731" max="9731" width="13.36328125" style="263" customWidth="1"/>
    <col min="9732" max="9732" width="9.36328125" style="263" customWidth="1"/>
    <col min="9733" max="9733" width="11.6328125" style="263" customWidth="1"/>
    <col min="9734" max="9734" width="14.08984375" style="263" customWidth="1"/>
    <col min="9735" max="9735" width="7.1796875" style="263" customWidth="1"/>
    <col min="9736" max="9736" width="11.81640625" style="263" customWidth="1"/>
    <col min="9737" max="9737" width="10.6328125" style="263" customWidth="1"/>
    <col min="9738" max="9738" width="13.7265625" style="263" customWidth="1"/>
    <col min="9739" max="9739" width="6.453125" style="263" customWidth="1"/>
    <col min="9740" max="9740" width="11.6328125" style="263" customWidth="1"/>
    <col min="9741" max="9741" width="6.08984375" style="263" customWidth="1"/>
    <col min="9742" max="9742" width="11.36328125" style="263" customWidth="1"/>
    <col min="9743" max="9984" width="8.7265625" style="263"/>
    <col min="9985" max="9985" width="9.6328125" style="263" customWidth="1"/>
    <col min="9986" max="9986" width="54.36328125" style="263" customWidth="1"/>
    <col min="9987" max="9987" width="13.36328125" style="263" customWidth="1"/>
    <col min="9988" max="9988" width="9.36328125" style="263" customWidth="1"/>
    <col min="9989" max="9989" width="11.6328125" style="263" customWidth="1"/>
    <col min="9990" max="9990" width="14.08984375" style="263" customWidth="1"/>
    <col min="9991" max="9991" width="7.1796875" style="263" customWidth="1"/>
    <col min="9992" max="9992" width="11.81640625" style="263" customWidth="1"/>
    <col min="9993" max="9993" width="10.6328125" style="263" customWidth="1"/>
    <col min="9994" max="9994" width="13.7265625" style="263" customWidth="1"/>
    <col min="9995" max="9995" width="6.453125" style="263" customWidth="1"/>
    <col min="9996" max="9996" width="11.6328125" style="263" customWidth="1"/>
    <col min="9997" max="9997" width="6.08984375" style="263" customWidth="1"/>
    <col min="9998" max="9998" width="11.36328125" style="263" customWidth="1"/>
    <col min="9999" max="10240" width="8.7265625" style="263"/>
    <col min="10241" max="10241" width="9.6328125" style="263" customWidth="1"/>
    <col min="10242" max="10242" width="54.36328125" style="263" customWidth="1"/>
    <col min="10243" max="10243" width="13.36328125" style="263" customWidth="1"/>
    <col min="10244" max="10244" width="9.36328125" style="263" customWidth="1"/>
    <col min="10245" max="10245" width="11.6328125" style="263" customWidth="1"/>
    <col min="10246" max="10246" width="14.08984375" style="263" customWidth="1"/>
    <col min="10247" max="10247" width="7.1796875" style="263" customWidth="1"/>
    <col min="10248" max="10248" width="11.81640625" style="263" customWidth="1"/>
    <col min="10249" max="10249" width="10.6328125" style="263" customWidth="1"/>
    <col min="10250" max="10250" width="13.7265625" style="263" customWidth="1"/>
    <col min="10251" max="10251" width="6.453125" style="263" customWidth="1"/>
    <col min="10252" max="10252" width="11.6328125" style="263" customWidth="1"/>
    <col min="10253" max="10253" width="6.08984375" style="263" customWidth="1"/>
    <col min="10254" max="10254" width="11.36328125" style="263" customWidth="1"/>
    <col min="10255" max="10496" width="8.7265625" style="263"/>
    <col min="10497" max="10497" width="9.6328125" style="263" customWidth="1"/>
    <col min="10498" max="10498" width="54.36328125" style="263" customWidth="1"/>
    <col min="10499" max="10499" width="13.36328125" style="263" customWidth="1"/>
    <col min="10500" max="10500" width="9.36328125" style="263" customWidth="1"/>
    <col min="10501" max="10501" width="11.6328125" style="263" customWidth="1"/>
    <col min="10502" max="10502" width="14.08984375" style="263" customWidth="1"/>
    <col min="10503" max="10503" width="7.1796875" style="263" customWidth="1"/>
    <col min="10504" max="10504" width="11.81640625" style="263" customWidth="1"/>
    <col min="10505" max="10505" width="10.6328125" style="263" customWidth="1"/>
    <col min="10506" max="10506" width="13.7265625" style="263" customWidth="1"/>
    <col min="10507" max="10507" width="6.453125" style="263" customWidth="1"/>
    <col min="10508" max="10508" width="11.6328125" style="263" customWidth="1"/>
    <col min="10509" max="10509" width="6.08984375" style="263" customWidth="1"/>
    <col min="10510" max="10510" width="11.36328125" style="263" customWidth="1"/>
    <col min="10511" max="10752" width="8.7265625" style="263"/>
    <col min="10753" max="10753" width="9.6328125" style="263" customWidth="1"/>
    <col min="10754" max="10754" width="54.36328125" style="263" customWidth="1"/>
    <col min="10755" max="10755" width="13.36328125" style="263" customWidth="1"/>
    <col min="10756" max="10756" width="9.36328125" style="263" customWidth="1"/>
    <col min="10757" max="10757" width="11.6328125" style="263" customWidth="1"/>
    <col min="10758" max="10758" width="14.08984375" style="263" customWidth="1"/>
    <col min="10759" max="10759" width="7.1796875" style="263" customWidth="1"/>
    <col min="10760" max="10760" width="11.81640625" style="263" customWidth="1"/>
    <col min="10761" max="10761" width="10.6328125" style="263" customWidth="1"/>
    <col min="10762" max="10762" width="13.7265625" style="263" customWidth="1"/>
    <col min="10763" max="10763" width="6.453125" style="263" customWidth="1"/>
    <col min="10764" max="10764" width="11.6328125" style="263" customWidth="1"/>
    <col min="10765" max="10765" width="6.08984375" style="263" customWidth="1"/>
    <col min="10766" max="10766" width="11.36328125" style="263" customWidth="1"/>
    <col min="10767" max="11008" width="8.7265625" style="263"/>
    <col min="11009" max="11009" width="9.6328125" style="263" customWidth="1"/>
    <col min="11010" max="11010" width="54.36328125" style="263" customWidth="1"/>
    <col min="11011" max="11011" width="13.36328125" style="263" customWidth="1"/>
    <col min="11012" max="11012" width="9.36328125" style="263" customWidth="1"/>
    <col min="11013" max="11013" width="11.6328125" style="263" customWidth="1"/>
    <col min="11014" max="11014" width="14.08984375" style="263" customWidth="1"/>
    <col min="11015" max="11015" width="7.1796875" style="263" customWidth="1"/>
    <col min="11016" max="11016" width="11.81640625" style="263" customWidth="1"/>
    <col min="11017" max="11017" width="10.6328125" style="263" customWidth="1"/>
    <col min="11018" max="11018" width="13.7265625" style="263" customWidth="1"/>
    <col min="11019" max="11019" width="6.453125" style="263" customWidth="1"/>
    <col min="11020" max="11020" width="11.6328125" style="263" customWidth="1"/>
    <col min="11021" max="11021" width="6.08984375" style="263" customWidth="1"/>
    <col min="11022" max="11022" width="11.36328125" style="263" customWidth="1"/>
    <col min="11023" max="11264" width="8.7265625" style="263"/>
    <col min="11265" max="11265" width="9.6328125" style="263" customWidth="1"/>
    <col min="11266" max="11266" width="54.36328125" style="263" customWidth="1"/>
    <col min="11267" max="11267" width="13.36328125" style="263" customWidth="1"/>
    <col min="11268" max="11268" width="9.36328125" style="263" customWidth="1"/>
    <col min="11269" max="11269" width="11.6328125" style="263" customWidth="1"/>
    <col min="11270" max="11270" width="14.08984375" style="263" customWidth="1"/>
    <col min="11271" max="11271" width="7.1796875" style="263" customWidth="1"/>
    <col min="11272" max="11272" width="11.81640625" style="263" customWidth="1"/>
    <col min="11273" max="11273" width="10.6328125" style="263" customWidth="1"/>
    <col min="11274" max="11274" width="13.7265625" style="263" customWidth="1"/>
    <col min="11275" max="11275" width="6.453125" style="263" customWidth="1"/>
    <col min="11276" max="11276" width="11.6328125" style="263" customWidth="1"/>
    <col min="11277" max="11277" width="6.08984375" style="263" customWidth="1"/>
    <col min="11278" max="11278" width="11.36328125" style="263" customWidth="1"/>
    <col min="11279" max="11520" width="8.7265625" style="263"/>
    <col min="11521" max="11521" width="9.6328125" style="263" customWidth="1"/>
    <col min="11522" max="11522" width="54.36328125" style="263" customWidth="1"/>
    <col min="11523" max="11523" width="13.36328125" style="263" customWidth="1"/>
    <col min="11524" max="11524" width="9.36328125" style="263" customWidth="1"/>
    <col min="11525" max="11525" width="11.6328125" style="263" customWidth="1"/>
    <col min="11526" max="11526" width="14.08984375" style="263" customWidth="1"/>
    <col min="11527" max="11527" width="7.1796875" style="263" customWidth="1"/>
    <col min="11528" max="11528" width="11.81640625" style="263" customWidth="1"/>
    <col min="11529" max="11529" width="10.6328125" style="263" customWidth="1"/>
    <col min="11530" max="11530" width="13.7265625" style="263" customWidth="1"/>
    <col min="11531" max="11531" width="6.453125" style="263" customWidth="1"/>
    <col min="11532" max="11532" width="11.6328125" style="263" customWidth="1"/>
    <col min="11533" max="11533" width="6.08984375" style="263" customWidth="1"/>
    <col min="11534" max="11534" width="11.36328125" style="263" customWidth="1"/>
    <col min="11535" max="11776" width="8.7265625" style="263"/>
    <col min="11777" max="11777" width="9.6328125" style="263" customWidth="1"/>
    <col min="11778" max="11778" width="54.36328125" style="263" customWidth="1"/>
    <col min="11779" max="11779" width="13.36328125" style="263" customWidth="1"/>
    <col min="11780" max="11780" width="9.36328125" style="263" customWidth="1"/>
    <col min="11781" max="11781" width="11.6328125" style="263" customWidth="1"/>
    <col min="11782" max="11782" width="14.08984375" style="263" customWidth="1"/>
    <col min="11783" max="11783" width="7.1796875" style="263" customWidth="1"/>
    <col min="11784" max="11784" width="11.81640625" style="263" customWidth="1"/>
    <col min="11785" max="11785" width="10.6328125" style="263" customWidth="1"/>
    <col min="11786" max="11786" width="13.7265625" style="263" customWidth="1"/>
    <col min="11787" max="11787" width="6.453125" style="263" customWidth="1"/>
    <col min="11788" max="11788" width="11.6328125" style="263" customWidth="1"/>
    <col min="11789" max="11789" width="6.08984375" style="263" customWidth="1"/>
    <col min="11790" max="11790" width="11.36328125" style="263" customWidth="1"/>
    <col min="11791" max="12032" width="8.7265625" style="263"/>
    <col min="12033" max="12033" width="9.6328125" style="263" customWidth="1"/>
    <col min="12034" max="12034" width="54.36328125" style="263" customWidth="1"/>
    <col min="12035" max="12035" width="13.36328125" style="263" customWidth="1"/>
    <col min="12036" max="12036" width="9.36328125" style="263" customWidth="1"/>
    <col min="12037" max="12037" width="11.6328125" style="263" customWidth="1"/>
    <col min="12038" max="12038" width="14.08984375" style="263" customWidth="1"/>
    <col min="12039" max="12039" width="7.1796875" style="263" customWidth="1"/>
    <col min="12040" max="12040" width="11.81640625" style="263" customWidth="1"/>
    <col min="12041" max="12041" width="10.6328125" style="263" customWidth="1"/>
    <col min="12042" max="12042" width="13.7265625" style="263" customWidth="1"/>
    <col min="12043" max="12043" width="6.453125" style="263" customWidth="1"/>
    <col min="12044" max="12044" width="11.6328125" style="263" customWidth="1"/>
    <col min="12045" max="12045" width="6.08984375" style="263" customWidth="1"/>
    <col min="12046" max="12046" width="11.36328125" style="263" customWidth="1"/>
    <col min="12047" max="12288" width="8.7265625" style="263"/>
    <col min="12289" max="12289" width="9.6328125" style="263" customWidth="1"/>
    <col min="12290" max="12290" width="54.36328125" style="263" customWidth="1"/>
    <col min="12291" max="12291" width="13.36328125" style="263" customWidth="1"/>
    <col min="12292" max="12292" width="9.36328125" style="263" customWidth="1"/>
    <col min="12293" max="12293" width="11.6328125" style="263" customWidth="1"/>
    <col min="12294" max="12294" width="14.08984375" style="263" customWidth="1"/>
    <col min="12295" max="12295" width="7.1796875" style="263" customWidth="1"/>
    <col min="12296" max="12296" width="11.81640625" style="263" customWidth="1"/>
    <col min="12297" max="12297" width="10.6328125" style="263" customWidth="1"/>
    <col min="12298" max="12298" width="13.7265625" style="263" customWidth="1"/>
    <col min="12299" max="12299" width="6.453125" style="263" customWidth="1"/>
    <col min="12300" max="12300" width="11.6328125" style="263" customWidth="1"/>
    <col min="12301" max="12301" width="6.08984375" style="263" customWidth="1"/>
    <col min="12302" max="12302" width="11.36328125" style="263" customWidth="1"/>
    <col min="12303" max="12544" width="8.7265625" style="263"/>
    <col min="12545" max="12545" width="9.6328125" style="263" customWidth="1"/>
    <col min="12546" max="12546" width="54.36328125" style="263" customWidth="1"/>
    <col min="12547" max="12547" width="13.36328125" style="263" customWidth="1"/>
    <col min="12548" max="12548" width="9.36328125" style="263" customWidth="1"/>
    <col min="12549" max="12549" width="11.6328125" style="263" customWidth="1"/>
    <col min="12550" max="12550" width="14.08984375" style="263" customWidth="1"/>
    <col min="12551" max="12551" width="7.1796875" style="263" customWidth="1"/>
    <col min="12552" max="12552" width="11.81640625" style="263" customWidth="1"/>
    <col min="12553" max="12553" width="10.6328125" style="263" customWidth="1"/>
    <col min="12554" max="12554" width="13.7265625" style="263" customWidth="1"/>
    <col min="12555" max="12555" width="6.453125" style="263" customWidth="1"/>
    <col min="12556" max="12556" width="11.6328125" style="263" customWidth="1"/>
    <col min="12557" max="12557" width="6.08984375" style="263" customWidth="1"/>
    <col min="12558" max="12558" width="11.36328125" style="263" customWidth="1"/>
    <col min="12559" max="12800" width="8.7265625" style="263"/>
    <col min="12801" max="12801" width="9.6328125" style="263" customWidth="1"/>
    <col min="12802" max="12802" width="54.36328125" style="263" customWidth="1"/>
    <col min="12803" max="12803" width="13.36328125" style="263" customWidth="1"/>
    <col min="12804" max="12804" width="9.36328125" style="263" customWidth="1"/>
    <col min="12805" max="12805" width="11.6328125" style="263" customWidth="1"/>
    <col min="12806" max="12806" width="14.08984375" style="263" customWidth="1"/>
    <col min="12807" max="12807" width="7.1796875" style="263" customWidth="1"/>
    <col min="12808" max="12808" width="11.81640625" style="263" customWidth="1"/>
    <col min="12809" max="12809" width="10.6328125" style="263" customWidth="1"/>
    <col min="12810" max="12810" width="13.7265625" style="263" customWidth="1"/>
    <col min="12811" max="12811" width="6.453125" style="263" customWidth="1"/>
    <col min="12812" max="12812" width="11.6328125" style="263" customWidth="1"/>
    <col min="12813" max="12813" width="6.08984375" style="263" customWidth="1"/>
    <col min="12814" max="12814" width="11.36328125" style="263" customWidth="1"/>
    <col min="12815" max="13056" width="8.7265625" style="263"/>
    <col min="13057" max="13057" width="9.6328125" style="263" customWidth="1"/>
    <col min="13058" max="13058" width="54.36328125" style="263" customWidth="1"/>
    <col min="13059" max="13059" width="13.36328125" style="263" customWidth="1"/>
    <col min="13060" max="13060" width="9.36328125" style="263" customWidth="1"/>
    <col min="13061" max="13061" width="11.6328125" style="263" customWidth="1"/>
    <col min="13062" max="13062" width="14.08984375" style="263" customWidth="1"/>
    <col min="13063" max="13063" width="7.1796875" style="263" customWidth="1"/>
    <col min="13064" max="13064" width="11.81640625" style="263" customWidth="1"/>
    <col min="13065" max="13065" width="10.6328125" style="263" customWidth="1"/>
    <col min="13066" max="13066" width="13.7265625" style="263" customWidth="1"/>
    <col min="13067" max="13067" width="6.453125" style="263" customWidth="1"/>
    <col min="13068" max="13068" width="11.6328125" style="263" customWidth="1"/>
    <col min="13069" max="13069" width="6.08984375" style="263" customWidth="1"/>
    <col min="13070" max="13070" width="11.36328125" style="263" customWidth="1"/>
    <col min="13071" max="13312" width="8.7265625" style="263"/>
    <col min="13313" max="13313" width="9.6328125" style="263" customWidth="1"/>
    <col min="13314" max="13314" width="54.36328125" style="263" customWidth="1"/>
    <col min="13315" max="13315" width="13.36328125" style="263" customWidth="1"/>
    <col min="13316" max="13316" width="9.36328125" style="263" customWidth="1"/>
    <col min="13317" max="13317" width="11.6328125" style="263" customWidth="1"/>
    <col min="13318" max="13318" width="14.08984375" style="263" customWidth="1"/>
    <col min="13319" max="13319" width="7.1796875" style="263" customWidth="1"/>
    <col min="13320" max="13320" width="11.81640625" style="263" customWidth="1"/>
    <col min="13321" max="13321" width="10.6328125" style="263" customWidth="1"/>
    <col min="13322" max="13322" width="13.7265625" style="263" customWidth="1"/>
    <col min="13323" max="13323" width="6.453125" style="263" customWidth="1"/>
    <col min="13324" max="13324" width="11.6328125" style="263" customWidth="1"/>
    <col min="13325" max="13325" width="6.08984375" style="263" customWidth="1"/>
    <col min="13326" max="13326" width="11.36328125" style="263" customWidth="1"/>
    <col min="13327" max="13568" width="8.7265625" style="263"/>
    <col min="13569" max="13569" width="9.6328125" style="263" customWidth="1"/>
    <col min="13570" max="13570" width="54.36328125" style="263" customWidth="1"/>
    <col min="13571" max="13571" width="13.36328125" style="263" customWidth="1"/>
    <col min="13572" max="13572" width="9.36328125" style="263" customWidth="1"/>
    <col min="13573" max="13573" width="11.6328125" style="263" customWidth="1"/>
    <col min="13574" max="13574" width="14.08984375" style="263" customWidth="1"/>
    <col min="13575" max="13575" width="7.1796875" style="263" customWidth="1"/>
    <col min="13576" max="13576" width="11.81640625" style="263" customWidth="1"/>
    <col min="13577" max="13577" width="10.6328125" style="263" customWidth="1"/>
    <col min="13578" max="13578" width="13.7265625" style="263" customWidth="1"/>
    <col min="13579" max="13579" width="6.453125" style="263" customWidth="1"/>
    <col min="13580" max="13580" width="11.6328125" style="263" customWidth="1"/>
    <col min="13581" max="13581" width="6.08984375" style="263" customWidth="1"/>
    <col min="13582" max="13582" width="11.36328125" style="263" customWidth="1"/>
    <col min="13583" max="13824" width="8.7265625" style="263"/>
    <col min="13825" max="13825" width="9.6328125" style="263" customWidth="1"/>
    <col min="13826" max="13826" width="54.36328125" style="263" customWidth="1"/>
    <col min="13827" max="13827" width="13.36328125" style="263" customWidth="1"/>
    <col min="13828" max="13828" width="9.36328125" style="263" customWidth="1"/>
    <col min="13829" max="13829" width="11.6328125" style="263" customWidth="1"/>
    <col min="13830" max="13830" width="14.08984375" style="263" customWidth="1"/>
    <col min="13831" max="13831" width="7.1796875" style="263" customWidth="1"/>
    <col min="13832" max="13832" width="11.81640625" style="263" customWidth="1"/>
    <col min="13833" max="13833" width="10.6328125" style="263" customWidth="1"/>
    <col min="13834" max="13834" width="13.7265625" style="263" customWidth="1"/>
    <col min="13835" max="13835" width="6.453125" style="263" customWidth="1"/>
    <col min="13836" max="13836" width="11.6328125" style="263" customWidth="1"/>
    <col min="13837" max="13837" width="6.08984375" style="263" customWidth="1"/>
    <col min="13838" max="13838" width="11.36328125" style="263" customWidth="1"/>
    <col min="13839" max="14080" width="8.7265625" style="263"/>
    <col min="14081" max="14081" width="9.6328125" style="263" customWidth="1"/>
    <col min="14082" max="14082" width="54.36328125" style="263" customWidth="1"/>
    <col min="14083" max="14083" width="13.36328125" style="263" customWidth="1"/>
    <col min="14084" max="14084" width="9.36328125" style="263" customWidth="1"/>
    <col min="14085" max="14085" width="11.6328125" style="263" customWidth="1"/>
    <col min="14086" max="14086" width="14.08984375" style="263" customWidth="1"/>
    <col min="14087" max="14087" width="7.1796875" style="263" customWidth="1"/>
    <col min="14088" max="14088" width="11.81640625" style="263" customWidth="1"/>
    <col min="14089" max="14089" width="10.6328125" style="263" customWidth="1"/>
    <col min="14090" max="14090" width="13.7265625" style="263" customWidth="1"/>
    <col min="14091" max="14091" width="6.453125" style="263" customWidth="1"/>
    <col min="14092" max="14092" width="11.6328125" style="263" customWidth="1"/>
    <col min="14093" max="14093" width="6.08984375" style="263" customWidth="1"/>
    <col min="14094" max="14094" width="11.36328125" style="263" customWidth="1"/>
    <col min="14095" max="14336" width="8.7265625" style="263"/>
    <col min="14337" max="14337" width="9.6328125" style="263" customWidth="1"/>
    <col min="14338" max="14338" width="54.36328125" style="263" customWidth="1"/>
    <col min="14339" max="14339" width="13.36328125" style="263" customWidth="1"/>
    <col min="14340" max="14340" width="9.36328125" style="263" customWidth="1"/>
    <col min="14341" max="14341" width="11.6328125" style="263" customWidth="1"/>
    <col min="14342" max="14342" width="14.08984375" style="263" customWidth="1"/>
    <col min="14343" max="14343" width="7.1796875" style="263" customWidth="1"/>
    <col min="14344" max="14344" width="11.81640625" style="263" customWidth="1"/>
    <col min="14345" max="14345" width="10.6328125" style="263" customWidth="1"/>
    <col min="14346" max="14346" width="13.7265625" style="263" customWidth="1"/>
    <col min="14347" max="14347" width="6.453125" style="263" customWidth="1"/>
    <col min="14348" max="14348" width="11.6328125" style="263" customWidth="1"/>
    <col min="14349" max="14349" width="6.08984375" style="263" customWidth="1"/>
    <col min="14350" max="14350" width="11.36328125" style="263" customWidth="1"/>
    <col min="14351" max="14592" width="8.7265625" style="263"/>
    <col min="14593" max="14593" width="9.6328125" style="263" customWidth="1"/>
    <col min="14594" max="14594" width="54.36328125" style="263" customWidth="1"/>
    <col min="14595" max="14595" width="13.36328125" style="263" customWidth="1"/>
    <col min="14596" max="14596" width="9.36328125" style="263" customWidth="1"/>
    <col min="14597" max="14597" width="11.6328125" style="263" customWidth="1"/>
    <col min="14598" max="14598" width="14.08984375" style="263" customWidth="1"/>
    <col min="14599" max="14599" width="7.1796875" style="263" customWidth="1"/>
    <col min="14600" max="14600" width="11.81640625" style="263" customWidth="1"/>
    <col min="14601" max="14601" width="10.6328125" style="263" customWidth="1"/>
    <col min="14602" max="14602" width="13.7265625" style="263" customWidth="1"/>
    <col min="14603" max="14603" width="6.453125" style="263" customWidth="1"/>
    <col min="14604" max="14604" width="11.6328125" style="263" customWidth="1"/>
    <col min="14605" max="14605" width="6.08984375" style="263" customWidth="1"/>
    <col min="14606" max="14606" width="11.36328125" style="263" customWidth="1"/>
    <col min="14607" max="14848" width="8.7265625" style="263"/>
    <col min="14849" max="14849" width="9.6328125" style="263" customWidth="1"/>
    <col min="14850" max="14850" width="54.36328125" style="263" customWidth="1"/>
    <col min="14851" max="14851" width="13.36328125" style="263" customWidth="1"/>
    <col min="14852" max="14852" width="9.36328125" style="263" customWidth="1"/>
    <col min="14853" max="14853" width="11.6328125" style="263" customWidth="1"/>
    <col min="14854" max="14854" width="14.08984375" style="263" customWidth="1"/>
    <col min="14855" max="14855" width="7.1796875" style="263" customWidth="1"/>
    <col min="14856" max="14856" width="11.81640625" style="263" customWidth="1"/>
    <col min="14857" max="14857" width="10.6328125" style="263" customWidth="1"/>
    <col min="14858" max="14858" width="13.7265625" style="263" customWidth="1"/>
    <col min="14859" max="14859" width="6.453125" style="263" customWidth="1"/>
    <col min="14860" max="14860" width="11.6328125" style="263" customWidth="1"/>
    <col min="14861" max="14861" width="6.08984375" style="263" customWidth="1"/>
    <col min="14862" max="14862" width="11.36328125" style="263" customWidth="1"/>
    <col min="14863" max="15104" width="8.7265625" style="263"/>
    <col min="15105" max="15105" width="9.6328125" style="263" customWidth="1"/>
    <col min="15106" max="15106" width="54.36328125" style="263" customWidth="1"/>
    <col min="15107" max="15107" width="13.36328125" style="263" customWidth="1"/>
    <col min="15108" max="15108" width="9.36328125" style="263" customWidth="1"/>
    <col min="15109" max="15109" width="11.6328125" style="263" customWidth="1"/>
    <col min="15110" max="15110" width="14.08984375" style="263" customWidth="1"/>
    <col min="15111" max="15111" width="7.1796875" style="263" customWidth="1"/>
    <col min="15112" max="15112" width="11.81640625" style="263" customWidth="1"/>
    <col min="15113" max="15113" width="10.6328125" style="263" customWidth="1"/>
    <col min="15114" max="15114" width="13.7265625" style="263" customWidth="1"/>
    <col min="15115" max="15115" width="6.453125" style="263" customWidth="1"/>
    <col min="15116" max="15116" width="11.6328125" style="263" customWidth="1"/>
    <col min="15117" max="15117" width="6.08984375" style="263" customWidth="1"/>
    <col min="15118" max="15118" width="11.36328125" style="263" customWidth="1"/>
    <col min="15119" max="15360" width="8.7265625" style="263"/>
    <col min="15361" max="15361" width="9.6328125" style="263" customWidth="1"/>
    <col min="15362" max="15362" width="54.36328125" style="263" customWidth="1"/>
    <col min="15363" max="15363" width="13.36328125" style="263" customWidth="1"/>
    <col min="15364" max="15364" width="9.36328125" style="263" customWidth="1"/>
    <col min="15365" max="15365" width="11.6328125" style="263" customWidth="1"/>
    <col min="15366" max="15366" width="14.08984375" style="263" customWidth="1"/>
    <col min="15367" max="15367" width="7.1796875" style="263" customWidth="1"/>
    <col min="15368" max="15368" width="11.81640625" style="263" customWidth="1"/>
    <col min="15369" max="15369" width="10.6328125" style="263" customWidth="1"/>
    <col min="15370" max="15370" width="13.7265625" style="263" customWidth="1"/>
    <col min="15371" max="15371" width="6.453125" style="263" customWidth="1"/>
    <col min="15372" max="15372" width="11.6328125" style="263" customWidth="1"/>
    <col min="15373" max="15373" width="6.08984375" style="263" customWidth="1"/>
    <col min="15374" max="15374" width="11.36328125" style="263" customWidth="1"/>
    <col min="15375" max="15616" width="8.7265625" style="263"/>
    <col min="15617" max="15617" width="9.6328125" style="263" customWidth="1"/>
    <col min="15618" max="15618" width="54.36328125" style="263" customWidth="1"/>
    <col min="15619" max="15619" width="13.36328125" style="263" customWidth="1"/>
    <col min="15620" max="15620" width="9.36328125" style="263" customWidth="1"/>
    <col min="15621" max="15621" width="11.6328125" style="263" customWidth="1"/>
    <col min="15622" max="15622" width="14.08984375" style="263" customWidth="1"/>
    <col min="15623" max="15623" width="7.1796875" style="263" customWidth="1"/>
    <col min="15624" max="15624" width="11.81640625" style="263" customWidth="1"/>
    <col min="15625" max="15625" width="10.6328125" style="263" customWidth="1"/>
    <col min="15626" max="15626" width="13.7265625" style="263" customWidth="1"/>
    <col min="15627" max="15627" width="6.453125" style="263" customWidth="1"/>
    <col min="15628" max="15628" width="11.6328125" style="263" customWidth="1"/>
    <col min="15629" max="15629" width="6.08984375" style="263" customWidth="1"/>
    <col min="15630" max="15630" width="11.36328125" style="263" customWidth="1"/>
    <col min="15631" max="15872" width="8.7265625" style="263"/>
    <col min="15873" max="15873" width="9.6328125" style="263" customWidth="1"/>
    <col min="15874" max="15874" width="54.36328125" style="263" customWidth="1"/>
    <col min="15875" max="15875" width="13.36328125" style="263" customWidth="1"/>
    <col min="15876" max="15876" width="9.36328125" style="263" customWidth="1"/>
    <col min="15877" max="15877" width="11.6328125" style="263" customWidth="1"/>
    <col min="15878" max="15878" width="14.08984375" style="263" customWidth="1"/>
    <col min="15879" max="15879" width="7.1796875" style="263" customWidth="1"/>
    <col min="15880" max="15880" width="11.81640625" style="263" customWidth="1"/>
    <col min="15881" max="15881" width="10.6328125" style="263" customWidth="1"/>
    <col min="15882" max="15882" width="13.7265625" style="263" customWidth="1"/>
    <col min="15883" max="15883" width="6.453125" style="263" customWidth="1"/>
    <col min="15884" max="15884" width="11.6328125" style="263" customWidth="1"/>
    <col min="15885" max="15885" width="6.08984375" style="263" customWidth="1"/>
    <col min="15886" max="15886" width="11.36328125" style="263" customWidth="1"/>
    <col min="15887" max="16128" width="8.7265625" style="263"/>
    <col min="16129" max="16129" width="9.6328125" style="263" customWidth="1"/>
    <col min="16130" max="16130" width="54.36328125" style="263" customWidth="1"/>
    <col min="16131" max="16131" width="13.36328125" style="263" customWidth="1"/>
    <col min="16132" max="16132" width="9.36328125" style="263" customWidth="1"/>
    <col min="16133" max="16133" width="11.6328125" style="263" customWidth="1"/>
    <col min="16134" max="16134" width="14.08984375" style="263" customWidth="1"/>
    <col min="16135" max="16135" width="7.1796875" style="263" customWidth="1"/>
    <col min="16136" max="16136" width="11.81640625" style="263" customWidth="1"/>
    <col min="16137" max="16137" width="10.6328125" style="263" customWidth="1"/>
    <col min="16138" max="16138" width="13.7265625" style="263" customWidth="1"/>
    <col min="16139" max="16139" width="6.453125" style="263" customWidth="1"/>
    <col min="16140" max="16140" width="11.6328125" style="263" customWidth="1"/>
    <col min="16141" max="16141" width="6.08984375" style="263" customWidth="1"/>
    <col min="16142" max="16142" width="11.36328125" style="263" customWidth="1"/>
    <col min="16143" max="16384" width="8.7265625" style="263"/>
  </cols>
  <sheetData>
    <row r="1" spans="1:26" ht="14">
      <c r="A1" s="537" t="s">
        <v>106</v>
      </c>
      <c r="B1" s="538"/>
      <c r="C1" s="539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40"/>
    </row>
    <row r="2" spans="1:26" ht="14">
      <c r="A2" s="541"/>
      <c r="B2" s="542"/>
      <c r="C2" s="543"/>
      <c r="D2" s="542"/>
      <c r="E2" s="542"/>
      <c r="F2" s="542" t="s">
        <v>0</v>
      </c>
      <c r="G2" s="542"/>
      <c r="H2" s="542"/>
      <c r="I2" s="542"/>
      <c r="J2" s="542"/>
      <c r="K2" s="542"/>
      <c r="L2" s="542"/>
      <c r="M2" s="542"/>
      <c r="N2" s="544"/>
    </row>
    <row r="3" spans="1:26" ht="14">
      <c r="A3" s="541"/>
      <c r="B3" s="542"/>
      <c r="C3" s="543"/>
      <c r="D3" s="542"/>
      <c r="E3" s="542"/>
      <c r="F3" s="542" t="s">
        <v>1510</v>
      </c>
      <c r="G3" s="542"/>
      <c r="H3" s="542"/>
      <c r="I3" s="542"/>
      <c r="J3" s="542"/>
      <c r="K3" s="542"/>
      <c r="L3" s="542"/>
      <c r="M3" s="542"/>
      <c r="N3" s="544"/>
    </row>
    <row r="4" spans="1:26" ht="14">
      <c r="A4" s="541"/>
      <c r="B4" s="542"/>
      <c r="C4" s="543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4"/>
    </row>
    <row r="5" spans="1:26" ht="14">
      <c r="A5" s="541"/>
      <c r="B5" s="542"/>
      <c r="C5" s="545"/>
      <c r="D5" s="546"/>
      <c r="E5" s="587"/>
      <c r="F5" s="542"/>
      <c r="G5" s="542"/>
      <c r="H5" s="542"/>
      <c r="I5" s="542"/>
      <c r="J5" s="542"/>
      <c r="K5" s="542"/>
      <c r="L5" s="542"/>
      <c r="M5" s="542"/>
      <c r="N5" s="544"/>
    </row>
    <row r="6" spans="1:26" ht="14">
      <c r="A6" s="547" t="s">
        <v>657</v>
      </c>
      <c r="B6" s="548"/>
      <c r="C6" s="545"/>
      <c r="D6" s="546"/>
      <c r="E6" s="587"/>
      <c r="F6" s="542"/>
      <c r="G6" s="542"/>
      <c r="H6" s="542"/>
      <c r="I6" s="542"/>
      <c r="J6" s="542"/>
      <c r="K6" s="542"/>
      <c r="L6" s="542"/>
      <c r="M6" s="542"/>
      <c r="N6" s="544"/>
    </row>
    <row r="7" spans="1:26" ht="14">
      <c r="A7" s="537" t="s">
        <v>109</v>
      </c>
      <c r="B7" s="538"/>
      <c r="C7" s="549"/>
      <c r="D7" s="550"/>
      <c r="E7" s="588"/>
      <c r="F7" s="551" t="s">
        <v>110</v>
      </c>
      <c r="G7" s="552"/>
      <c r="H7" s="552"/>
      <c r="I7" s="552"/>
      <c r="J7" s="553"/>
      <c r="K7" s="538" t="s">
        <v>1538</v>
      </c>
      <c r="L7" s="538"/>
      <c r="M7" s="538"/>
      <c r="N7" s="540"/>
    </row>
    <row r="8" spans="1:26" ht="14">
      <c r="A8" s="547" t="s">
        <v>1513</v>
      </c>
      <c r="B8" s="548"/>
      <c r="C8" s="554"/>
      <c r="D8" s="555"/>
      <c r="E8" s="589"/>
      <c r="F8" s="556" t="s">
        <v>113</v>
      </c>
      <c r="G8" s="556" t="s">
        <v>8</v>
      </c>
      <c r="H8" s="557"/>
      <c r="I8" s="551" t="s">
        <v>114</v>
      </c>
      <c r="J8" s="553"/>
      <c r="K8" s="558" t="s">
        <v>205</v>
      </c>
      <c r="L8" s="558"/>
      <c r="M8" s="558"/>
      <c r="N8" s="557"/>
    </row>
    <row r="9" spans="1:26" ht="14">
      <c r="A9" s="559"/>
      <c r="B9" s="537"/>
      <c r="C9" s="560"/>
      <c r="D9" s="590"/>
      <c r="E9" s="591"/>
      <c r="F9" s="537"/>
      <c r="G9" s="1660" t="s">
        <v>116</v>
      </c>
      <c r="H9" s="1661"/>
      <c r="I9" s="1661"/>
      <c r="J9" s="1661"/>
      <c r="K9" s="1661"/>
      <c r="L9" s="1661"/>
      <c r="M9" s="1661"/>
      <c r="N9" s="1662"/>
    </row>
    <row r="10" spans="1:26" ht="14">
      <c r="A10" s="561" t="s">
        <v>10</v>
      </c>
      <c r="B10" s="562" t="s">
        <v>11</v>
      </c>
      <c r="C10" s="563" t="s">
        <v>117</v>
      </c>
      <c r="D10" s="1663" t="s">
        <v>13</v>
      </c>
      <c r="E10" s="1664"/>
      <c r="F10" s="562" t="s">
        <v>14</v>
      </c>
      <c r="G10" s="1660" t="s">
        <v>118</v>
      </c>
      <c r="H10" s="1662"/>
      <c r="I10" s="1660" t="s">
        <v>119</v>
      </c>
      <c r="J10" s="1662"/>
      <c r="K10" s="1660" t="s">
        <v>120</v>
      </c>
      <c r="L10" s="1662"/>
      <c r="M10" s="1660" t="s">
        <v>121</v>
      </c>
      <c r="N10" s="1662"/>
    </row>
    <row r="11" spans="1:26" ht="14">
      <c r="A11" s="564"/>
      <c r="B11" s="556"/>
      <c r="C11" s="565"/>
      <c r="D11" s="592"/>
      <c r="E11" s="593"/>
      <c r="F11" s="556"/>
      <c r="G11" s="566" t="s">
        <v>22</v>
      </c>
      <c r="H11" s="567" t="s">
        <v>21</v>
      </c>
      <c r="I11" s="567" t="s">
        <v>22</v>
      </c>
      <c r="J11" s="567" t="s">
        <v>122</v>
      </c>
      <c r="K11" s="566" t="s">
        <v>22</v>
      </c>
      <c r="L11" s="568" t="s">
        <v>122</v>
      </c>
      <c r="M11" s="566" t="s">
        <v>22</v>
      </c>
      <c r="N11" s="566" t="s">
        <v>21</v>
      </c>
    </row>
    <row r="12" spans="1:26" s="28" customFormat="1" ht="15" customHeight="1">
      <c r="A12" s="567">
        <v>1</v>
      </c>
      <c r="B12" s="569" t="s">
        <v>1463</v>
      </c>
      <c r="C12" s="570">
        <v>230</v>
      </c>
      <c r="D12" s="571">
        <v>8</v>
      </c>
      <c r="E12" s="571" t="s">
        <v>43</v>
      </c>
      <c r="F12" s="578">
        <f>C12*D12</f>
        <v>1840</v>
      </c>
      <c r="G12" s="569">
        <v>2</v>
      </c>
      <c r="H12" s="573">
        <f>G12*C12</f>
        <v>460</v>
      </c>
      <c r="I12" s="569">
        <v>2</v>
      </c>
      <c r="J12" s="573">
        <f>I12*C12</f>
        <v>460</v>
      </c>
      <c r="K12" s="569">
        <v>2</v>
      </c>
      <c r="L12" s="573">
        <f>K12*C12</f>
        <v>460</v>
      </c>
      <c r="M12" s="569">
        <v>2</v>
      </c>
      <c r="N12" s="573">
        <f>M12*C12</f>
        <v>460</v>
      </c>
      <c r="P12" s="574"/>
      <c r="Q12" s="574"/>
      <c r="R12" s="574"/>
      <c r="S12" s="574"/>
      <c r="T12" s="574"/>
      <c r="U12" s="574"/>
      <c r="V12" s="574"/>
      <c r="W12" s="574"/>
      <c r="X12" s="574"/>
      <c r="Y12" s="574"/>
      <c r="Z12" s="574"/>
    </row>
    <row r="13" spans="1:26" s="28" customFormat="1" ht="15" customHeight="1">
      <c r="A13" s="567">
        <v>2</v>
      </c>
      <c r="B13" s="569" t="s">
        <v>1464</v>
      </c>
      <c r="C13" s="575">
        <v>210</v>
      </c>
      <c r="D13" s="571">
        <v>8</v>
      </c>
      <c r="E13" s="571" t="s">
        <v>43</v>
      </c>
      <c r="F13" s="578">
        <f t="shared" ref="F13:F35" si="0">C13*D13</f>
        <v>1680</v>
      </c>
      <c r="G13" s="569">
        <v>2</v>
      </c>
      <c r="H13" s="573">
        <f t="shared" ref="H13:H35" si="1">G13*C13</f>
        <v>420</v>
      </c>
      <c r="I13" s="569">
        <v>2</v>
      </c>
      <c r="J13" s="573">
        <f t="shared" ref="J13:J35" si="2">I13*C13</f>
        <v>420</v>
      </c>
      <c r="K13" s="569">
        <v>2</v>
      </c>
      <c r="L13" s="573">
        <f t="shared" ref="L13:L35" si="3">K13*C13</f>
        <v>420</v>
      </c>
      <c r="M13" s="569">
        <v>2</v>
      </c>
      <c r="N13" s="573">
        <f t="shared" ref="N13:N35" si="4">M13*C13</f>
        <v>420</v>
      </c>
      <c r="P13" s="574"/>
      <c r="Q13" s="574"/>
      <c r="R13" s="574"/>
      <c r="S13" s="574"/>
      <c r="T13" s="574"/>
      <c r="U13" s="574"/>
      <c r="V13" s="574"/>
      <c r="W13" s="574"/>
      <c r="X13" s="574"/>
      <c r="Y13" s="574"/>
      <c r="Z13" s="574"/>
    </row>
    <row r="14" spans="1:26" s="28" customFormat="1" ht="15" customHeight="1">
      <c r="A14" s="567">
        <v>3</v>
      </c>
      <c r="B14" s="569" t="s">
        <v>174</v>
      </c>
      <c r="C14" s="575">
        <v>120</v>
      </c>
      <c r="D14" s="571">
        <v>2</v>
      </c>
      <c r="E14" s="571" t="s">
        <v>51</v>
      </c>
      <c r="F14" s="578">
        <f t="shared" si="0"/>
        <v>240</v>
      </c>
      <c r="G14" s="569">
        <v>1</v>
      </c>
      <c r="H14" s="573">
        <f t="shared" si="1"/>
        <v>120</v>
      </c>
      <c r="I14" s="569"/>
      <c r="J14" s="573">
        <f t="shared" si="2"/>
        <v>0</v>
      </c>
      <c r="K14" s="569">
        <v>1</v>
      </c>
      <c r="L14" s="573">
        <f t="shared" si="3"/>
        <v>120</v>
      </c>
      <c r="M14" s="569"/>
      <c r="N14" s="573">
        <f t="shared" si="4"/>
        <v>0</v>
      </c>
      <c r="P14" s="574"/>
      <c r="Q14" s="574"/>
      <c r="R14" s="574"/>
      <c r="S14" s="574"/>
      <c r="T14" s="574"/>
      <c r="U14" s="574"/>
      <c r="V14" s="574"/>
      <c r="W14" s="574"/>
      <c r="X14" s="574"/>
      <c r="Y14" s="574"/>
      <c r="Z14" s="574"/>
    </row>
    <row r="15" spans="1:26" s="28" customFormat="1" ht="15" customHeight="1">
      <c r="A15" s="567">
        <v>4</v>
      </c>
      <c r="B15" s="569" t="s">
        <v>1465</v>
      </c>
      <c r="C15" s="575">
        <v>30</v>
      </c>
      <c r="D15" s="571">
        <v>4</v>
      </c>
      <c r="E15" s="571" t="s">
        <v>807</v>
      </c>
      <c r="F15" s="578">
        <f t="shared" si="0"/>
        <v>120</v>
      </c>
      <c r="G15" s="569">
        <v>2</v>
      </c>
      <c r="H15" s="573">
        <f t="shared" si="1"/>
        <v>60</v>
      </c>
      <c r="I15" s="569"/>
      <c r="J15" s="573">
        <f t="shared" si="2"/>
        <v>0</v>
      </c>
      <c r="K15" s="569">
        <v>2</v>
      </c>
      <c r="L15" s="573">
        <f t="shared" si="3"/>
        <v>60</v>
      </c>
      <c r="M15" s="569"/>
      <c r="N15" s="573">
        <f t="shared" si="4"/>
        <v>0</v>
      </c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</row>
    <row r="16" spans="1:26" s="28" customFormat="1" ht="15" customHeight="1">
      <c r="A16" s="567">
        <v>5</v>
      </c>
      <c r="B16" s="569" t="s">
        <v>1466</v>
      </c>
      <c r="C16" s="575">
        <v>550</v>
      </c>
      <c r="D16" s="571">
        <v>8</v>
      </c>
      <c r="E16" s="571" t="s">
        <v>51</v>
      </c>
      <c r="F16" s="578">
        <f t="shared" si="0"/>
        <v>4400</v>
      </c>
      <c r="G16" s="569">
        <v>2</v>
      </c>
      <c r="H16" s="573">
        <f t="shared" si="1"/>
        <v>1100</v>
      </c>
      <c r="I16" s="569">
        <v>2</v>
      </c>
      <c r="J16" s="573">
        <f t="shared" si="2"/>
        <v>1100</v>
      </c>
      <c r="K16" s="569">
        <v>2</v>
      </c>
      <c r="L16" s="573">
        <f t="shared" si="3"/>
        <v>1100</v>
      </c>
      <c r="M16" s="569">
        <v>2</v>
      </c>
      <c r="N16" s="573">
        <f t="shared" si="4"/>
        <v>1100</v>
      </c>
      <c r="P16" s="574"/>
      <c r="Q16" s="574"/>
      <c r="R16" s="574"/>
      <c r="S16" s="574"/>
      <c r="T16" s="574"/>
      <c r="U16" s="574"/>
      <c r="V16" s="574"/>
      <c r="W16" s="574"/>
      <c r="X16" s="574"/>
      <c r="Y16" s="574"/>
      <c r="Z16" s="574"/>
    </row>
    <row r="17" spans="1:26" s="28" customFormat="1" ht="15" customHeight="1">
      <c r="A17" s="567">
        <v>6</v>
      </c>
      <c r="B17" s="569" t="s">
        <v>1467</v>
      </c>
      <c r="C17" s="575">
        <v>550</v>
      </c>
      <c r="D17" s="571">
        <v>8</v>
      </c>
      <c r="E17" s="571" t="s">
        <v>51</v>
      </c>
      <c r="F17" s="578">
        <f t="shared" si="0"/>
        <v>4400</v>
      </c>
      <c r="G17" s="569">
        <v>2</v>
      </c>
      <c r="H17" s="573">
        <f t="shared" si="1"/>
        <v>1100</v>
      </c>
      <c r="I17" s="569">
        <v>2</v>
      </c>
      <c r="J17" s="573">
        <f t="shared" si="2"/>
        <v>1100</v>
      </c>
      <c r="K17" s="569">
        <v>2</v>
      </c>
      <c r="L17" s="573">
        <f t="shared" si="3"/>
        <v>1100</v>
      </c>
      <c r="M17" s="569">
        <v>2</v>
      </c>
      <c r="N17" s="573">
        <f t="shared" si="4"/>
        <v>1100</v>
      </c>
      <c r="P17" s="574"/>
      <c r="Q17" s="574"/>
      <c r="R17" s="574"/>
      <c r="S17" s="574"/>
      <c r="T17" s="574"/>
      <c r="U17" s="574"/>
      <c r="V17" s="574"/>
      <c r="W17" s="574"/>
      <c r="X17" s="574"/>
      <c r="Y17" s="574"/>
      <c r="Z17" s="574"/>
    </row>
    <row r="18" spans="1:26" s="28" customFormat="1" ht="15" customHeight="1">
      <c r="A18" s="567">
        <v>7</v>
      </c>
      <c r="B18" s="569" t="s">
        <v>1468</v>
      </c>
      <c r="C18" s="575">
        <v>550</v>
      </c>
      <c r="D18" s="571">
        <v>8</v>
      </c>
      <c r="E18" s="571" t="s">
        <v>51</v>
      </c>
      <c r="F18" s="578">
        <f t="shared" si="0"/>
        <v>4400</v>
      </c>
      <c r="G18" s="569">
        <v>2</v>
      </c>
      <c r="H18" s="573">
        <f t="shared" si="1"/>
        <v>1100</v>
      </c>
      <c r="I18" s="569">
        <v>2</v>
      </c>
      <c r="J18" s="573">
        <f t="shared" si="2"/>
        <v>1100</v>
      </c>
      <c r="K18" s="569">
        <v>2</v>
      </c>
      <c r="L18" s="573">
        <f t="shared" si="3"/>
        <v>1100</v>
      </c>
      <c r="M18" s="569">
        <v>2</v>
      </c>
      <c r="N18" s="573">
        <f t="shared" si="4"/>
        <v>1100</v>
      </c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574"/>
    </row>
    <row r="19" spans="1:26" s="28" customFormat="1" ht="15" customHeight="1">
      <c r="A19" s="567">
        <v>8</v>
      </c>
      <c r="B19" s="569" t="s">
        <v>1469</v>
      </c>
      <c r="C19" s="575">
        <v>550</v>
      </c>
      <c r="D19" s="571">
        <v>8</v>
      </c>
      <c r="E19" s="571" t="s">
        <v>51</v>
      </c>
      <c r="F19" s="578">
        <f t="shared" si="0"/>
        <v>4400</v>
      </c>
      <c r="G19" s="569">
        <v>2</v>
      </c>
      <c r="H19" s="573">
        <f t="shared" si="1"/>
        <v>1100</v>
      </c>
      <c r="I19" s="569">
        <v>2</v>
      </c>
      <c r="J19" s="573">
        <f t="shared" si="2"/>
        <v>1100</v>
      </c>
      <c r="K19" s="569">
        <v>2</v>
      </c>
      <c r="L19" s="573">
        <f t="shared" si="3"/>
        <v>1100</v>
      </c>
      <c r="M19" s="569">
        <v>2</v>
      </c>
      <c r="N19" s="573">
        <f t="shared" si="4"/>
        <v>1100</v>
      </c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574"/>
    </row>
    <row r="20" spans="1:26" s="28" customFormat="1" ht="15" customHeight="1">
      <c r="A20" s="567">
        <v>9</v>
      </c>
      <c r="B20" s="569" t="s">
        <v>1471</v>
      </c>
      <c r="C20" s="570">
        <v>95</v>
      </c>
      <c r="D20" s="571">
        <v>5</v>
      </c>
      <c r="E20" s="571" t="s">
        <v>769</v>
      </c>
      <c r="F20" s="578">
        <f t="shared" si="0"/>
        <v>475</v>
      </c>
      <c r="G20" s="569"/>
      <c r="H20" s="573">
        <f t="shared" si="1"/>
        <v>0</v>
      </c>
      <c r="I20" s="569">
        <v>3</v>
      </c>
      <c r="J20" s="573">
        <f t="shared" si="2"/>
        <v>285</v>
      </c>
      <c r="K20" s="569"/>
      <c r="L20" s="573">
        <f t="shared" si="3"/>
        <v>0</v>
      </c>
      <c r="M20" s="569">
        <v>2</v>
      </c>
      <c r="N20" s="573">
        <f t="shared" si="4"/>
        <v>190</v>
      </c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574"/>
    </row>
    <row r="21" spans="1:26" s="28" customFormat="1" ht="15" customHeight="1">
      <c r="A21" s="567">
        <v>10</v>
      </c>
      <c r="B21" s="569" t="s">
        <v>1514</v>
      </c>
      <c r="C21" s="570">
        <v>90</v>
      </c>
      <c r="D21" s="571">
        <v>2</v>
      </c>
      <c r="E21" s="571" t="s">
        <v>51</v>
      </c>
      <c r="F21" s="578">
        <f t="shared" si="0"/>
        <v>180</v>
      </c>
      <c r="G21" s="569">
        <v>1</v>
      </c>
      <c r="H21" s="573">
        <f t="shared" si="1"/>
        <v>90</v>
      </c>
      <c r="I21" s="569"/>
      <c r="J21" s="573">
        <f t="shared" si="2"/>
        <v>0</v>
      </c>
      <c r="K21" s="569">
        <v>1</v>
      </c>
      <c r="L21" s="573">
        <f t="shared" si="3"/>
        <v>90</v>
      </c>
      <c r="M21" s="569"/>
      <c r="N21" s="573">
        <f t="shared" si="4"/>
        <v>0</v>
      </c>
      <c r="P21" s="574"/>
      <c r="Q21" s="574"/>
      <c r="R21" s="574"/>
      <c r="S21" s="574"/>
      <c r="T21" s="574"/>
      <c r="U21" s="574"/>
      <c r="V21" s="574"/>
      <c r="W21" s="574"/>
      <c r="X21" s="574"/>
      <c r="Y21" s="574"/>
      <c r="Z21" s="574"/>
    </row>
    <row r="22" spans="1:26" s="28" customFormat="1" ht="15" customHeight="1">
      <c r="A22" s="567">
        <v>11</v>
      </c>
      <c r="B22" s="569" t="s">
        <v>1473</v>
      </c>
      <c r="C22" s="575">
        <v>69</v>
      </c>
      <c r="D22" s="571">
        <v>20</v>
      </c>
      <c r="E22" s="571" t="s">
        <v>191</v>
      </c>
      <c r="F22" s="578">
        <f t="shared" si="0"/>
        <v>1380</v>
      </c>
      <c r="G22" s="569"/>
      <c r="H22" s="573">
        <f t="shared" si="1"/>
        <v>0</v>
      </c>
      <c r="I22" s="569">
        <v>10</v>
      </c>
      <c r="J22" s="573">
        <f t="shared" si="2"/>
        <v>690</v>
      </c>
      <c r="K22" s="569"/>
      <c r="L22" s="573">
        <f t="shared" si="3"/>
        <v>0</v>
      </c>
      <c r="M22" s="569">
        <v>10</v>
      </c>
      <c r="N22" s="573">
        <f t="shared" si="4"/>
        <v>690</v>
      </c>
      <c r="P22" s="574"/>
      <c r="Q22" s="574"/>
      <c r="R22" s="574"/>
      <c r="S22" s="574"/>
      <c r="T22" s="574"/>
      <c r="U22" s="574"/>
      <c r="V22" s="574"/>
      <c r="W22" s="574"/>
      <c r="X22" s="574"/>
      <c r="Y22" s="574"/>
      <c r="Z22" s="574"/>
    </row>
    <row r="23" spans="1:26" s="28" customFormat="1" ht="15" customHeight="1">
      <c r="A23" s="567">
        <v>12</v>
      </c>
      <c r="B23" s="569" t="s">
        <v>1474</v>
      </c>
      <c r="C23" s="575">
        <v>90</v>
      </c>
      <c r="D23" s="571">
        <v>6</v>
      </c>
      <c r="E23" s="571" t="s">
        <v>784</v>
      </c>
      <c r="F23" s="578">
        <f t="shared" si="0"/>
        <v>540</v>
      </c>
      <c r="G23" s="569">
        <v>2</v>
      </c>
      <c r="H23" s="573">
        <f t="shared" si="1"/>
        <v>180</v>
      </c>
      <c r="I23" s="569"/>
      <c r="J23" s="573">
        <f t="shared" si="2"/>
        <v>0</v>
      </c>
      <c r="K23" s="569">
        <v>2</v>
      </c>
      <c r="L23" s="573">
        <f t="shared" si="3"/>
        <v>180</v>
      </c>
      <c r="M23" s="569">
        <v>2</v>
      </c>
      <c r="N23" s="573">
        <f t="shared" si="4"/>
        <v>180</v>
      </c>
      <c r="P23" s="574"/>
      <c r="Q23" s="574"/>
      <c r="R23" s="574"/>
      <c r="S23" s="574"/>
      <c r="T23" s="574"/>
      <c r="U23" s="574"/>
      <c r="V23" s="574"/>
      <c r="W23" s="574"/>
      <c r="X23" s="574"/>
      <c r="Y23" s="574"/>
      <c r="Z23" s="574"/>
    </row>
    <row r="24" spans="1:26" s="28" customFormat="1" ht="15" customHeight="1">
      <c r="A24" s="567">
        <v>13</v>
      </c>
      <c r="B24" s="569" t="s">
        <v>1475</v>
      </c>
      <c r="C24" s="575">
        <v>70</v>
      </c>
      <c r="D24" s="571">
        <v>6</v>
      </c>
      <c r="E24" s="571" t="s">
        <v>784</v>
      </c>
      <c r="F24" s="578">
        <f t="shared" si="0"/>
        <v>420</v>
      </c>
      <c r="G24" s="569">
        <v>2</v>
      </c>
      <c r="H24" s="573">
        <f t="shared" si="1"/>
        <v>140</v>
      </c>
      <c r="I24" s="569">
        <v>2</v>
      </c>
      <c r="J24" s="573">
        <f t="shared" si="2"/>
        <v>140</v>
      </c>
      <c r="K24" s="569"/>
      <c r="L24" s="573">
        <f t="shared" si="3"/>
        <v>0</v>
      </c>
      <c r="M24" s="569">
        <v>2</v>
      </c>
      <c r="N24" s="573">
        <f t="shared" si="4"/>
        <v>140</v>
      </c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574"/>
    </row>
    <row r="25" spans="1:26" s="28" customFormat="1" ht="15" customHeight="1">
      <c r="A25" s="567">
        <v>14</v>
      </c>
      <c r="B25" s="569" t="s">
        <v>1515</v>
      </c>
      <c r="C25" s="575">
        <v>45</v>
      </c>
      <c r="D25" s="571">
        <v>6</v>
      </c>
      <c r="E25" s="571" t="s">
        <v>191</v>
      </c>
      <c r="F25" s="578">
        <f t="shared" si="0"/>
        <v>270</v>
      </c>
      <c r="G25" s="569">
        <v>2</v>
      </c>
      <c r="H25" s="573">
        <f t="shared" si="1"/>
        <v>90</v>
      </c>
      <c r="I25" s="569">
        <v>2</v>
      </c>
      <c r="J25" s="573">
        <f t="shared" si="2"/>
        <v>90</v>
      </c>
      <c r="K25" s="569"/>
      <c r="L25" s="573">
        <f t="shared" si="3"/>
        <v>0</v>
      </c>
      <c r="M25" s="569">
        <v>2</v>
      </c>
      <c r="N25" s="573">
        <f t="shared" si="4"/>
        <v>90</v>
      </c>
      <c r="P25" s="574"/>
      <c r="Q25" s="574"/>
      <c r="R25" s="574"/>
      <c r="S25" s="574"/>
      <c r="T25" s="574"/>
      <c r="U25" s="574"/>
      <c r="V25" s="574"/>
      <c r="W25" s="574"/>
      <c r="X25" s="574"/>
      <c r="Y25" s="574"/>
      <c r="Z25" s="574"/>
    </row>
    <row r="26" spans="1:26" s="28" customFormat="1" ht="15" customHeight="1">
      <c r="A26" s="567">
        <v>15</v>
      </c>
      <c r="B26" s="569" t="s">
        <v>1516</v>
      </c>
      <c r="C26" s="575">
        <v>175</v>
      </c>
      <c r="D26" s="571">
        <v>3</v>
      </c>
      <c r="E26" s="594" t="s">
        <v>769</v>
      </c>
      <c r="F26" s="578">
        <f t="shared" si="0"/>
        <v>525</v>
      </c>
      <c r="G26" s="569">
        <v>1</v>
      </c>
      <c r="H26" s="573">
        <f t="shared" si="1"/>
        <v>175</v>
      </c>
      <c r="I26" s="569">
        <v>1</v>
      </c>
      <c r="J26" s="573">
        <f t="shared" si="2"/>
        <v>175</v>
      </c>
      <c r="K26" s="569">
        <v>1</v>
      </c>
      <c r="L26" s="573">
        <f t="shared" si="3"/>
        <v>175</v>
      </c>
      <c r="M26" s="569"/>
      <c r="N26" s="573">
        <f t="shared" si="4"/>
        <v>0</v>
      </c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574"/>
    </row>
    <row r="27" spans="1:26" s="28" customFormat="1" ht="15" customHeight="1">
      <c r="A27" s="567">
        <v>16</v>
      </c>
      <c r="B27" s="569" t="s">
        <v>1517</v>
      </c>
      <c r="C27" s="575">
        <v>55</v>
      </c>
      <c r="D27" s="571">
        <v>12</v>
      </c>
      <c r="E27" s="594" t="s">
        <v>191</v>
      </c>
      <c r="F27" s="578">
        <f t="shared" si="0"/>
        <v>660</v>
      </c>
      <c r="G27" s="569">
        <v>3</v>
      </c>
      <c r="H27" s="573">
        <f t="shared" si="1"/>
        <v>165</v>
      </c>
      <c r="I27" s="569">
        <v>3</v>
      </c>
      <c r="J27" s="573">
        <f t="shared" si="2"/>
        <v>165</v>
      </c>
      <c r="K27" s="569">
        <v>3</v>
      </c>
      <c r="L27" s="573">
        <f t="shared" si="3"/>
        <v>165</v>
      </c>
      <c r="M27" s="569">
        <v>3</v>
      </c>
      <c r="N27" s="573">
        <f t="shared" si="4"/>
        <v>165</v>
      </c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</row>
    <row r="28" spans="1:26" s="28" customFormat="1" ht="15" customHeight="1">
      <c r="A28" s="567">
        <v>17</v>
      </c>
      <c r="B28" s="569" t="s">
        <v>1518</v>
      </c>
      <c r="C28" s="575">
        <v>20</v>
      </c>
      <c r="D28" s="571">
        <v>12</v>
      </c>
      <c r="E28" s="594" t="s">
        <v>191</v>
      </c>
      <c r="F28" s="578">
        <f t="shared" si="0"/>
        <v>240</v>
      </c>
      <c r="G28" s="569">
        <v>6</v>
      </c>
      <c r="H28" s="573">
        <f t="shared" si="1"/>
        <v>120</v>
      </c>
      <c r="I28" s="569"/>
      <c r="J28" s="573">
        <f t="shared" si="2"/>
        <v>0</v>
      </c>
      <c r="K28" s="569">
        <v>6</v>
      </c>
      <c r="L28" s="573">
        <f t="shared" si="3"/>
        <v>120</v>
      </c>
      <c r="M28" s="569"/>
      <c r="N28" s="573">
        <f t="shared" si="4"/>
        <v>0</v>
      </c>
      <c r="P28" s="574"/>
      <c r="Q28" s="574"/>
      <c r="R28" s="574"/>
      <c r="S28" s="574"/>
      <c r="T28" s="574"/>
      <c r="U28" s="574"/>
      <c r="V28" s="574"/>
      <c r="W28" s="574"/>
      <c r="X28" s="574"/>
      <c r="Y28" s="574"/>
      <c r="Z28" s="574"/>
    </row>
    <row r="29" spans="1:26" s="28" customFormat="1" ht="15" customHeight="1">
      <c r="A29" s="567">
        <v>18</v>
      </c>
      <c r="B29" s="569" t="s">
        <v>1519</v>
      </c>
      <c r="C29" s="575">
        <v>17</v>
      </c>
      <c r="D29" s="571">
        <v>12</v>
      </c>
      <c r="E29" s="594" t="s">
        <v>191</v>
      </c>
      <c r="F29" s="578">
        <f t="shared" si="0"/>
        <v>204</v>
      </c>
      <c r="G29" s="569"/>
      <c r="H29" s="573">
        <f t="shared" si="1"/>
        <v>0</v>
      </c>
      <c r="I29" s="569">
        <v>6</v>
      </c>
      <c r="J29" s="573">
        <f t="shared" si="2"/>
        <v>102</v>
      </c>
      <c r="K29" s="569"/>
      <c r="L29" s="573">
        <f t="shared" si="3"/>
        <v>0</v>
      </c>
      <c r="M29" s="569">
        <v>6</v>
      </c>
      <c r="N29" s="573">
        <f t="shared" si="4"/>
        <v>102</v>
      </c>
      <c r="P29" s="574"/>
      <c r="Q29" s="574"/>
      <c r="R29" s="574"/>
      <c r="S29" s="574"/>
      <c r="T29" s="574"/>
      <c r="U29" s="574"/>
      <c r="V29" s="574"/>
      <c r="W29" s="574"/>
      <c r="X29" s="574"/>
      <c r="Y29" s="574"/>
      <c r="Z29" s="574"/>
    </row>
    <row r="30" spans="1:26" s="28" customFormat="1" ht="15" customHeight="1">
      <c r="A30" s="567">
        <v>19</v>
      </c>
      <c r="B30" s="569" t="s">
        <v>1520</v>
      </c>
      <c r="C30" s="575">
        <v>1</v>
      </c>
      <c r="D30" s="571">
        <v>100</v>
      </c>
      <c r="E30" s="594" t="s">
        <v>191</v>
      </c>
      <c r="F30" s="578">
        <f t="shared" si="0"/>
        <v>100</v>
      </c>
      <c r="G30" s="569">
        <v>50</v>
      </c>
      <c r="H30" s="573">
        <f t="shared" si="1"/>
        <v>50</v>
      </c>
      <c r="I30" s="569"/>
      <c r="J30" s="573">
        <f t="shared" si="2"/>
        <v>0</v>
      </c>
      <c r="K30" s="569">
        <v>50</v>
      </c>
      <c r="L30" s="573">
        <f t="shared" si="3"/>
        <v>50</v>
      </c>
      <c r="M30" s="569"/>
      <c r="N30" s="573">
        <f t="shared" si="4"/>
        <v>0</v>
      </c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574"/>
    </row>
    <row r="31" spans="1:26" s="28" customFormat="1" ht="15" customHeight="1">
      <c r="A31" s="567">
        <v>20</v>
      </c>
      <c r="B31" s="569" t="s">
        <v>1478</v>
      </c>
      <c r="C31" s="575">
        <v>15</v>
      </c>
      <c r="D31" s="595">
        <v>30</v>
      </c>
      <c r="E31" s="594" t="s">
        <v>191</v>
      </c>
      <c r="F31" s="578">
        <f t="shared" si="0"/>
        <v>450</v>
      </c>
      <c r="G31" s="569">
        <v>15</v>
      </c>
      <c r="H31" s="573">
        <f t="shared" si="1"/>
        <v>225</v>
      </c>
      <c r="I31" s="569"/>
      <c r="J31" s="573">
        <f t="shared" si="2"/>
        <v>0</v>
      </c>
      <c r="K31" s="569">
        <v>15</v>
      </c>
      <c r="L31" s="573">
        <f t="shared" si="3"/>
        <v>225</v>
      </c>
      <c r="M31" s="569"/>
      <c r="N31" s="573">
        <f t="shared" si="4"/>
        <v>0</v>
      </c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574"/>
    </row>
    <row r="32" spans="1:26" s="28" customFormat="1" ht="15" customHeight="1">
      <c r="A32" s="567">
        <v>21</v>
      </c>
      <c r="B32" s="569" t="s">
        <v>1521</v>
      </c>
      <c r="C32" s="575">
        <v>100</v>
      </c>
      <c r="D32" s="595">
        <v>13</v>
      </c>
      <c r="E32" s="594" t="s">
        <v>191</v>
      </c>
      <c r="F32" s="578">
        <f t="shared" si="0"/>
        <v>1300</v>
      </c>
      <c r="G32" s="569"/>
      <c r="H32" s="573">
        <f t="shared" si="1"/>
        <v>0</v>
      </c>
      <c r="I32" s="569">
        <v>7</v>
      </c>
      <c r="J32" s="573">
        <f t="shared" si="2"/>
        <v>700</v>
      </c>
      <c r="K32" s="569"/>
      <c r="L32" s="573">
        <f t="shared" si="3"/>
        <v>0</v>
      </c>
      <c r="M32" s="569">
        <v>6</v>
      </c>
      <c r="N32" s="573">
        <f t="shared" si="4"/>
        <v>600</v>
      </c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574"/>
    </row>
    <row r="33" spans="1:26" s="28" customFormat="1" ht="15" customHeight="1">
      <c r="A33" s="567">
        <v>22</v>
      </c>
      <c r="B33" s="569" t="s">
        <v>1479</v>
      </c>
      <c r="C33" s="570">
        <v>100</v>
      </c>
      <c r="D33" s="595">
        <v>5</v>
      </c>
      <c r="E33" s="594" t="s">
        <v>191</v>
      </c>
      <c r="F33" s="578">
        <f t="shared" si="0"/>
        <v>500</v>
      </c>
      <c r="G33" s="569">
        <v>3</v>
      </c>
      <c r="H33" s="573">
        <f t="shared" si="1"/>
        <v>300</v>
      </c>
      <c r="I33" s="569"/>
      <c r="J33" s="573">
        <f t="shared" si="2"/>
        <v>0</v>
      </c>
      <c r="K33" s="569">
        <v>2</v>
      </c>
      <c r="L33" s="573">
        <f t="shared" si="3"/>
        <v>200</v>
      </c>
      <c r="M33" s="569"/>
      <c r="N33" s="573">
        <f t="shared" si="4"/>
        <v>0</v>
      </c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574"/>
    </row>
    <row r="34" spans="1:26" s="28" customFormat="1" ht="15" customHeight="1">
      <c r="A34" s="567">
        <v>23</v>
      </c>
      <c r="B34" s="569" t="s">
        <v>1480</v>
      </c>
      <c r="C34" s="570">
        <v>35</v>
      </c>
      <c r="D34" s="595">
        <v>3</v>
      </c>
      <c r="E34" s="594" t="s">
        <v>51</v>
      </c>
      <c r="F34" s="578">
        <f t="shared" si="0"/>
        <v>105</v>
      </c>
      <c r="G34" s="569">
        <v>2</v>
      </c>
      <c r="H34" s="573">
        <f t="shared" si="1"/>
        <v>70</v>
      </c>
      <c r="I34" s="569"/>
      <c r="J34" s="573">
        <f t="shared" si="2"/>
        <v>0</v>
      </c>
      <c r="K34" s="569">
        <v>1</v>
      </c>
      <c r="L34" s="573">
        <f t="shared" si="3"/>
        <v>35</v>
      </c>
      <c r="M34" s="569"/>
      <c r="N34" s="573">
        <f t="shared" si="4"/>
        <v>0</v>
      </c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574"/>
    </row>
    <row r="35" spans="1:26" s="28" customFormat="1" ht="15" customHeight="1">
      <c r="A35" s="567">
        <v>24</v>
      </c>
      <c r="B35" s="569" t="s">
        <v>1522</v>
      </c>
      <c r="C35" s="570">
        <v>35</v>
      </c>
      <c r="D35" s="595">
        <v>2</v>
      </c>
      <c r="E35" s="594" t="s">
        <v>1495</v>
      </c>
      <c r="F35" s="578">
        <f t="shared" si="0"/>
        <v>70</v>
      </c>
      <c r="G35" s="581"/>
      <c r="H35" s="573">
        <f t="shared" si="1"/>
        <v>0</v>
      </c>
      <c r="I35" s="569">
        <v>1</v>
      </c>
      <c r="J35" s="573">
        <f t="shared" si="2"/>
        <v>35</v>
      </c>
      <c r="K35" s="569"/>
      <c r="L35" s="573">
        <f t="shared" si="3"/>
        <v>0</v>
      </c>
      <c r="M35" s="569">
        <v>1</v>
      </c>
      <c r="N35" s="573">
        <f t="shared" si="4"/>
        <v>35</v>
      </c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</row>
    <row r="36" spans="1:26" s="28" customFormat="1" ht="15" customHeight="1">
      <c r="A36" s="567"/>
      <c r="B36" s="569"/>
      <c r="C36" s="570"/>
      <c r="D36" s="571"/>
      <c r="E36" s="596" t="s">
        <v>900</v>
      </c>
      <c r="F36" s="578">
        <f>SUM(F12:F35)</f>
        <v>28899</v>
      </c>
      <c r="G36" s="567"/>
      <c r="H36" s="573">
        <f>SUM(H12:H35)</f>
        <v>7065</v>
      </c>
      <c r="I36" s="567"/>
      <c r="J36" s="573">
        <f>SUM(J12:J35)</f>
        <v>7662</v>
      </c>
      <c r="K36" s="567"/>
      <c r="L36" s="573">
        <f>SUM(L12:L35)</f>
        <v>6700</v>
      </c>
      <c r="M36" s="567"/>
      <c r="N36" s="573">
        <f>SUM(N12:N35)</f>
        <v>7472</v>
      </c>
    </row>
    <row r="37" spans="1:26" ht="14">
      <c r="A37" s="537"/>
      <c r="B37" s="538"/>
      <c r="C37" s="549"/>
      <c r="D37" s="550"/>
      <c r="E37" s="588"/>
      <c r="F37" s="542"/>
      <c r="G37" s="542"/>
      <c r="H37" s="538"/>
      <c r="I37" s="538"/>
      <c r="J37" s="538"/>
      <c r="K37" s="538"/>
      <c r="L37" s="538"/>
      <c r="M37" s="538"/>
      <c r="N37" s="540"/>
    </row>
    <row r="38" spans="1:26" ht="14">
      <c r="A38" s="541"/>
      <c r="B38" s="542" t="s">
        <v>197</v>
      </c>
      <c r="C38" s="545"/>
      <c r="D38" s="546"/>
      <c r="E38" s="587"/>
      <c r="F38" s="542"/>
      <c r="G38" s="542"/>
      <c r="H38" s="542"/>
      <c r="I38" s="542"/>
      <c r="J38" s="542"/>
      <c r="K38" s="542"/>
      <c r="L38" s="542"/>
      <c r="M38" s="542"/>
      <c r="N38" s="544"/>
    </row>
    <row r="39" spans="1:26" ht="14">
      <c r="A39" s="541"/>
      <c r="B39" s="542"/>
      <c r="C39" s="545"/>
      <c r="D39" s="546"/>
      <c r="E39" s="587"/>
      <c r="F39" s="542"/>
      <c r="G39" s="542"/>
      <c r="H39" s="542" t="s">
        <v>99</v>
      </c>
      <c r="I39" s="542"/>
      <c r="J39" s="1533" t="s">
        <v>1539</v>
      </c>
      <c r="K39" s="1533"/>
      <c r="L39" s="1533"/>
      <c r="M39" s="1533"/>
      <c r="N39" s="544"/>
    </row>
    <row r="40" spans="1:26" ht="14">
      <c r="A40" s="541"/>
      <c r="B40" s="542"/>
      <c r="C40" s="545"/>
      <c r="D40" s="546"/>
      <c r="E40" s="587"/>
      <c r="F40" s="542"/>
      <c r="G40" s="542"/>
      <c r="H40" s="542"/>
      <c r="I40" s="542"/>
      <c r="J40" s="1535" t="s">
        <v>1523</v>
      </c>
      <c r="K40" s="1535"/>
      <c r="L40" s="1535"/>
      <c r="M40" s="542"/>
      <c r="N40" s="544"/>
    </row>
    <row r="41" spans="1:26" ht="14">
      <c r="A41" s="556" t="s">
        <v>1524</v>
      </c>
      <c r="B41" s="558"/>
      <c r="C41" s="554"/>
      <c r="D41" s="555"/>
      <c r="E41" s="589"/>
      <c r="F41" s="558"/>
      <c r="G41" s="558"/>
      <c r="H41" s="558"/>
      <c r="I41" s="558"/>
      <c r="J41" s="558"/>
      <c r="K41" s="558"/>
      <c r="L41" s="558"/>
      <c r="M41" s="558"/>
      <c r="N41" s="557"/>
    </row>
    <row r="43" spans="1:26" ht="14">
      <c r="A43" s="537" t="s">
        <v>106</v>
      </c>
      <c r="B43" s="538"/>
      <c r="C43" s="539"/>
      <c r="D43" s="538"/>
      <c r="E43" s="538"/>
      <c r="F43" s="538"/>
      <c r="G43" s="538"/>
      <c r="H43" s="538"/>
      <c r="I43" s="538"/>
      <c r="J43" s="538"/>
      <c r="K43" s="538"/>
      <c r="L43" s="538"/>
      <c r="M43" s="538"/>
      <c r="N43" s="540"/>
    </row>
    <row r="44" spans="1:26" ht="14">
      <c r="A44" s="541"/>
      <c r="B44" s="542"/>
      <c r="C44" s="543"/>
      <c r="D44" s="542"/>
      <c r="E44" s="542"/>
      <c r="F44" s="542" t="s">
        <v>0</v>
      </c>
      <c r="G44" s="542"/>
      <c r="H44" s="542"/>
      <c r="I44" s="542"/>
      <c r="J44" s="542"/>
      <c r="K44" s="542"/>
      <c r="L44" s="542"/>
      <c r="M44" s="542"/>
      <c r="N44" s="544"/>
    </row>
    <row r="45" spans="1:26" ht="14">
      <c r="A45" s="541"/>
      <c r="B45" s="542"/>
      <c r="C45" s="543"/>
      <c r="D45" s="542"/>
      <c r="E45" s="542"/>
      <c r="F45" s="542" t="s">
        <v>1510</v>
      </c>
      <c r="G45" s="542"/>
      <c r="H45" s="542"/>
      <c r="I45" s="542"/>
      <c r="J45" s="542"/>
      <c r="K45" s="542"/>
      <c r="L45" s="542"/>
      <c r="M45" s="542"/>
      <c r="N45" s="544"/>
    </row>
    <row r="46" spans="1:26" ht="14">
      <c r="A46" s="541"/>
      <c r="B46" s="542"/>
      <c r="C46" s="543"/>
      <c r="D46" s="542"/>
      <c r="E46" s="542"/>
      <c r="F46" s="542"/>
      <c r="G46" s="542"/>
      <c r="H46" s="542"/>
      <c r="I46" s="542"/>
      <c r="J46" s="542"/>
      <c r="K46" s="542"/>
      <c r="L46" s="542"/>
      <c r="M46" s="542"/>
      <c r="N46" s="544"/>
    </row>
    <row r="47" spans="1:26" ht="14">
      <c r="A47" s="541"/>
      <c r="B47" s="542"/>
      <c r="C47" s="545"/>
      <c r="D47" s="546"/>
      <c r="E47" s="587"/>
      <c r="F47" s="542"/>
      <c r="G47" s="542"/>
      <c r="H47" s="542"/>
      <c r="I47" s="542"/>
      <c r="J47" s="542"/>
      <c r="K47" s="542"/>
      <c r="L47" s="542"/>
      <c r="M47" s="542"/>
      <c r="N47" s="544"/>
    </row>
    <row r="48" spans="1:26" ht="14">
      <c r="A48" s="547" t="s">
        <v>657</v>
      </c>
      <c r="B48" s="548"/>
      <c r="C48" s="545"/>
      <c r="D48" s="546"/>
      <c r="E48" s="587"/>
      <c r="F48" s="542"/>
      <c r="G48" s="542"/>
      <c r="H48" s="542"/>
      <c r="I48" s="542"/>
      <c r="J48" s="542"/>
      <c r="K48" s="542"/>
      <c r="L48" s="542"/>
      <c r="M48" s="542"/>
      <c r="N48" s="544"/>
    </row>
    <row r="49" spans="1:14" ht="14">
      <c r="A49" s="537" t="s">
        <v>109</v>
      </c>
      <c r="B49" s="538"/>
      <c r="C49" s="549"/>
      <c r="D49" s="550"/>
      <c r="E49" s="588"/>
      <c r="F49" s="551" t="s">
        <v>110</v>
      </c>
      <c r="G49" s="552"/>
      <c r="H49" s="552"/>
      <c r="I49" s="552"/>
      <c r="J49" s="553"/>
      <c r="K49" s="538" t="s">
        <v>1537</v>
      </c>
      <c r="L49" s="538"/>
      <c r="M49" s="538"/>
      <c r="N49" s="540"/>
    </row>
    <row r="50" spans="1:14" ht="14">
      <c r="A50" s="547" t="s">
        <v>1513</v>
      </c>
      <c r="B50" s="548"/>
      <c r="C50" s="554"/>
      <c r="D50" s="555"/>
      <c r="E50" s="589"/>
      <c r="F50" s="556" t="s">
        <v>113</v>
      </c>
      <c r="G50" s="556" t="s">
        <v>8</v>
      </c>
      <c r="H50" s="557"/>
      <c r="I50" s="551" t="s">
        <v>114</v>
      </c>
      <c r="J50" s="553"/>
      <c r="K50" s="558" t="s">
        <v>205</v>
      </c>
      <c r="L50" s="558"/>
      <c r="M50" s="558"/>
      <c r="N50" s="557"/>
    </row>
    <row r="51" spans="1:14" ht="14">
      <c r="A51" s="559"/>
      <c r="B51" s="537"/>
      <c r="C51" s="560"/>
      <c r="D51" s="590"/>
      <c r="E51" s="591"/>
      <c r="F51" s="537"/>
      <c r="G51" s="1660" t="s">
        <v>116</v>
      </c>
      <c r="H51" s="1661"/>
      <c r="I51" s="1661"/>
      <c r="J51" s="1661"/>
      <c r="K51" s="1661"/>
      <c r="L51" s="1661"/>
      <c r="M51" s="1661"/>
      <c r="N51" s="1662"/>
    </row>
    <row r="52" spans="1:14" ht="14">
      <c r="A52" s="561" t="s">
        <v>10</v>
      </c>
      <c r="B52" s="562" t="s">
        <v>11</v>
      </c>
      <c r="C52" s="563" t="s">
        <v>117</v>
      </c>
      <c r="D52" s="1663" t="s">
        <v>13</v>
      </c>
      <c r="E52" s="1664"/>
      <c r="F52" s="562" t="s">
        <v>14</v>
      </c>
      <c r="G52" s="1660" t="s">
        <v>118</v>
      </c>
      <c r="H52" s="1662"/>
      <c r="I52" s="1660" t="s">
        <v>119</v>
      </c>
      <c r="J52" s="1662"/>
      <c r="K52" s="1660" t="s">
        <v>120</v>
      </c>
      <c r="L52" s="1662"/>
      <c r="M52" s="1660" t="s">
        <v>121</v>
      </c>
      <c r="N52" s="1662"/>
    </row>
    <row r="53" spans="1:14" ht="14">
      <c r="A53" s="564"/>
      <c r="B53" s="556"/>
      <c r="C53" s="565"/>
      <c r="D53" s="592"/>
      <c r="E53" s="593"/>
      <c r="F53" s="556"/>
      <c r="G53" s="566" t="s">
        <v>22</v>
      </c>
      <c r="H53" s="567" t="s">
        <v>21</v>
      </c>
      <c r="I53" s="567" t="s">
        <v>22</v>
      </c>
      <c r="J53" s="567" t="s">
        <v>122</v>
      </c>
      <c r="K53" s="566" t="s">
        <v>22</v>
      </c>
      <c r="L53" s="568" t="s">
        <v>122</v>
      </c>
      <c r="M53" s="566" t="s">
        <v>22</v>
      </c>
      <c r="N53" s="566" t="s">
        <v>21</v>
      </c>
    </row>
    <row r="54" spans="1:14" ht="14">
      <c r="A54" s="567">
        <v>1</v>
      </c>
      <c r="B54" s="569" t="s">
        <v>1481</v>
      </c>
      <c r="C54" s="570">
        <v>45</v>
      </c>
      <c r="D54" s="595">
        <v>5</v>
      </c>
      <c r="E54" s="571" t="s">
        <v>191</v>
      </c>
      <c r="F54" s="578">
        <f t="shared" ref="F54:F73" si="5">C54*D54</f>
        <v>225</v>
      </c>
      <c r="G54" s="567">
        <v>2</v>
      </c>
      <c r="H54" s="573">
        <f>G54*C54</f>
        <v>90</v>
      </c>
      <c r="I54" s="567"/>
      <c r="J54" s="573">
        <f>I54*C54</f>
        <v>0</v>
      </c>
      <c r="K54" s="567">
        <v>2</v>
      </c>
      <c r="L54" s="573">
        <f>K54*C54</f>
        <v>90</v>
      </c>
      <c r="M54" s="567">
        <v>1</v>
      </c>
      <c r="N54" s="573">
        <f>M54*C54</f>
        <v>45</v>
      </c>
    </row>
    <row r="55" spans="1:14" ht="14">
      <c r="A55" s="567">
        <v>2</v>
      </c>
      <c r="B55" s="569" t="s">
        <v>1482</v>
      </c>
      <c r="C55" s="575">
        <v>25</v>
      </c>
      <c r="D55" s="595">
        <v>2</v>
      </c>
      <c r="E55" s="571" t="s">
        <v>51</v>
      </c>
      <c r="F55" s="578">
        <f t="shared" si="5"/>
        <v>50</v>
      </c>
      <c r="G55" s="567">
        <v>1</v>
      </c>
      <c r="H55" s="573">
        <f t="shared" ref="H55:H75" si="6">G55*C55</f>
        <v>25</v>
      </c>
      <c r="I55" s="567"/>
      <c r="J55" s="573">
        <f t="shared" ref="J55:J75" si="7">I55*C55</f>
        <v>0</v>
      </c>
      <c r="K55" s="567">
        <v>1</v>
      </c>
      <c r="L55" s="573">
        <f t="shared" ref="L55:L75" si="8">K55*C55</f>
        <v>25</v>
      </c>
      <c r="M55" s="567"/>
      <c r="N55" s="573">
        <f t="shared" ref="N55:N75" si="9">M55*C55</f>
        <v>0</v>
      </c>
    </row>
    <row r="56" spans="1:14" ht="14">
      <c r="A56" s="567">
        <v>3</v>
      </c>
      <c r="B56" s="569" t="s">
        <v>1483</v>
      </c>
      <c r="C56" s="575">
        <v>15</v>
      </c>
      <c r="D56" s="595">
        <v>2</v>
      </c>
      <c r="E56" s="571" t="s">
        <v>51</v>
      </c>
      <c r="F56" s="578">
        <f t="shared" si="5"/>
        <v>30</v>
      </c>
      <c r="G56" s="567"/>
      <c r="H56" s="573">
        <f t="shared" si="6"/>
        <v>0</v>
      </c>
      <c r="I56" s="567">
        <v>1</v>
      </c>
      <c r="J56" s="573">
        <f t="shared" si="7"/>
        <v>15</v>
      </c>
      <c r="K56" s="567"/>
      <c r="L56" s="573">
        <f t="shared" si="8"/>
        <v>0</v>
      </c>
      <c r="M56" s="567">
        <v>1</v>
      </c>
      <c r="N56" s="573">
        <f t="shared" si="9"/>
        <v>15</v>
      </c>
    </row>
    <row r="57" spans="1:14" ht="14">
      <c r="A57" s="567">
        <v>4</v>
      </c>
      <c r="B57" s="569" t="s">
        <v>1487</v>
      </c>
      <c r="C57" s="575">
        <v>350</v>
      </c>
      <c r="D57" s="595">
        <v>2</v>
      </c>
      <c r="E57" s="571" t="s">
        <v>54</v>
      </c>
      <c r="F57" s="578">
        <f t="shared" si="5"/>
        <v>700</v>
      </c>
      <c r="G57" s="567">
        <v>1</v>
      </c>
      <c r="H57" s="573">
        <f t="shared" si="6"/>
        <v>350</v>
      </c>
      <c r="I57" s="567"/>
      <c r="J57" s="573">
        <f t="shared" si="7"/>
        <v>0</v>
      </c>
      <c r="K57" s="567">
        <v>1</v>
      </c>
      <c r="L57" s="573">
        <f t="shared" si="8"/>
        <v>350</v>
      </c>
      <c r="M57" s="567"/>
      <c r="N57" s="573">
        <f t="shared" si="9"/>
        <v>0</v>
      </c>
    </row>
    <row r="58" spans="1:14" ht="14">
      <c r="A58" s="567">
        <v>5</v>
      </c>
      <c r="B58" s="569" t="s">
        <v>1525</v>
      </c>
      <c r="C58" s="575">
        <v>25</v>
      </c>
      <c r="D58" s="595">
        <v>3</v>
      </c>
      <c r="E58" s="571" t="s">
        <v>191</v>
      </c>
      <c r="F58" s="578">
        <f t="shared" si="5"/>
        <v>75</v>
      </c>
      <c r="G58" s="567">
        <v>1</v>
      </c>
      <c r="H58" s="573">
        <f t="shared" si="6"/>
        <v>25</v>
      </c>
      <c r="I58" s="567">
        <v>1</v>
      </c>
      <c r="J58" s="573">
        <f t="shared" si="7"/>
        <v>25</v>
      </c>
      <c r="K58" s="567"/>
      <c r="L58" s="573">
        <f t="shared" si="8"/>
        <v>0</v>
      </c>
      <c r="M58" s="567">
        <v>1</v>
      </c>
      <c r="N58" s="573">
        <f t="shared" si="9"/>
        <v>25</v>
      </c>
    </row>
    <row r="59" spans="1:14" ht="14">
      <c r="A59" s="567">
        <v>6</v>
      </c>
      <c r="B59" s="569" t="s">
        <v>809</v>
      </c>
      <c r="C59" s="575">
        <v>100</v>
      </c>
      <c r="D59" s="595">
        <v>4</v>
      </c>
      <c r="E59" s="571" t="s">
        <v>191</v>
      </c>
      <c r="F59" s="578">
        <f t="shared" si="5"/>
        <v>400</v>
      </c>
      <c r="G59" s="567">
        <v>1</v>
      </c>
      <c r="H59" s="573">
        <f t="shared" si="6"/>
        <v>100</v>
      </c>
      <c r="I59" s="567">
        <v>1</v>
      </c>
      <c r="J59" s="573">
        <f t="shared" si="7"/>
        <v>100</v>
      </c>
      <c r="K59" s="567">
        <v>1</v>
      </c>
      <c r="L59" s="573">
        <f t="shared" si="8"/>
        <v>100</v>
      </c>
      <c r="M59" s="567">
        <v>1</v>
      </c>
      <c r="N59" s="573">
        <f t="shared" si="9"/>
        <v>100</v>
      </c>
    </row>
    <row r="60" spans="1:14" ht="14">
      <c r="A60" s="567">
        <v>7</v>
      </c>
      <c r="B60" s="569" t="s">
        <v>1526</v>
      </c>
      <c r="C60" s="570">
        <v>15</v>
      </c>
      <c r="D60" s="595">
        <v>2</v>
      </c>
      <c r="E60" s="571" t="s">
        <v>191</v>
      </c>
      <c r="F60" s="578">
        <f t="shared" si="5"/>
        <v>30</v>
      </c>
      <c r="G60" s="567"/>
      <c r="H60" s="573">
        <f t="shared" si="6"/>
        <v>0</v>
      </c>
      <c r="I60" s="567">
        <v>1</v>
      </c>
      <c r="J60" s="573">
        <f t="shared" si="7"/>
        <v>15</v>
      </c>
      <c r="K60" s="567"/>
      <c r="L60" s="573">
        <f t="shared" si="8"/>
        <v>0</v>
      </c>
      <c r="M60" s="567">
        <v>1</v>
      </c>
      <c r="N60" s="573">
        <f t="shared" si="9"/>
        <v>15</v>
      </c>
    </row>
    <row r="61" spans="1:14" ht="14">
      <c r="A61" s="567">
        <v>8</v>
      </c>
      <c r="B61" s="569" t="s">
        <v>1494</v>
      </c>
      <c r="C61" s="575">
        <v>35</v>
      </c>
      <c r="D61" s="595">
        <v>1</v>
      </c>
      <c r="E61" s="571" t="s">
        <v>1495</v>
      </c>
      <c r="F61" s="578">
        <f t="shared" si="5"/>
        <v>35</v>
      </c>
      <c r="G61" s="567">
        <v>1</v>
      </c>
      <c r="H61" s="573">
        <f t="shared" si="6"/>
        <v>35</v>
      </c>
      <c r="I61" s="567"/>
      <c r="J61" s="573">
        <f t="shared" si="7"/>
        <v>0</v>
      </c>
      <c r="K61" s="567"/>
      <c r="L61" s="573">
        <f t="shared" si="8"/>
        <v>0</v>
      </c>
      <c r="M61" s="567"/>
      <c r="N61" s="573">
        <f t="shared" si="9"/>
        <v>0</v>
      </c>
    </row>
    <row r="62" spans="1:14" ht="14">
      <c r="A62" s="567">
        <v>9</v>
      </c>
      <c r="B62" s="569" t="s">
        <v>1527</v>
      </c>
      <c r="C62" s="570">
        <v>500</v>
      </c>
      <c r="D62" s="571">
        <v>1</v>
      </c>
      <c r="E62" s="571" t="s">
        <v>191</v>
      </c>
      <c r="F62" s="578">
        <f t="shared" si="5"/>
        <v>500</v>
      </c>
      <c r="G62" s="567"/>
      <c r="H62" s="573">
        <f t="shared" si="6"/>
        <v>0</v>
      </c>
      <c r="I62" s="567"/>
      <c r="J62" s="573">
        <f t="shared" si="7"/>
        <v>0</v>
      </c>
      <c r="K62" s="567">
        <v>1</v>
      </c>
      <c r="L62" s="573">
        <f t="shared" si="8"/>
        <v>500</v>
      </c>
      <c r="M62" s="567"/>
      <c r="N62" s="573">
        <f t="shared" si="9"/>
        <v>0</v>
      </c>
    </row>
    <row r="63" spans="1:14" ht="14">
      <c r="A63" s="567">
        <v>10</v>
      </c>
      <c r="B63" s="569" t="s">
        <v>1528</v>
      </c>
      <c r="C63" s="570">
        <v>500</v>
      </c>
      <c r="D63" s="571">
        <v>1</v>
      </c>
      <c r="E63" s="571" t="s">
        <v>191</v>
      </c>
      <c r="F63" s="578">
        <f t="shared" si="5"/>
        <v>500</v>
      </c>
      <c r="G63" s="567"/>
      <c r="H63" s="573">
        <f t="shared" si="6"/>
        <v>0</v>
      </c>
      <c r="I63" s="567">
        <v>1</v>
      </c>
      <c r="J63" s="573">
        <f t="shared" si="7"/>
        <v>500</v>
      </c>
      <c r="K63" s="567"/>
      <c r="L63" s="573">
        <f t="shared" si="8"/>
        <v>0</v>
      </c>
      <c r="M63" s="567"/>
      <c r="N63" s="573">
        <f t="shared" si="9"/>
        <v>0</v>
      </c>
    </row>
    <row r="64" spans="1:14" ht="14">
      <c r="A64" s="567">
        <v>11</v>
      </c>
      <c r="B64" s="569" t="s">
        <v>1529</v>
      </c>
      <c r="C64" s="575">
        <v>6000</v>
      </c>
      <c r="D64" s="571">
        <v>1</v>
      </c>
      <c r="E64" s="571" t="s">
        <v>36</v>
      </c>
      <c r="F64" s="578">
        <f t="shared" si="5"/>
        <v>6000</v>
      </c>
      <c r="G64" s="567"/>
      <c r="H64" s="573">
        <f t="shared" si="6"/>
        <v>0</v>
      </c>
      <c r="I64" s="567"/>
      <c r="J64" s="573">
        <f t="shared" si="7"/>
        <v>0</v>
      </c>
      <c r="K64" s="567"/>
      <c r="L64" s="573">
        <f t="shared" si="8"/>
        <v>0</v>
      </c>
      <c r="M64" s="567">
        <v>1</v>
      </c>
      <c r="N64" s="573">
        <f t="shared" si="9"/>
        <v>6000</v>
      </c>
    </row>
    <row r="65" spans="1:14" ht="14">
      <c r="A65" s="567">
        <v>12</v>
      </c>
      <c r="B65" s="569" t="s">
        <v>677</v>
      </c>
      <c r="C65" s="575">
        <v>15</v>
      </c>
      <c r="D65" s="571">
        <v>2</v>
      </c>
      <c r="E65" s="571" t="s">
        <v>191</v>
      </c>
      <c r="F65" s="578">
        <f t="shared" si="5"/>
        <v>30</v>
      </c>
      <c r="G65" s="567">
        <v>1</v>
      </c>
      <c r="H65" s="573">
        <f t="shared" si="6"/>
        <v>15</v>
      </c>
      <c r="I65" s="567"/>
      <c r="J65" s="573">
        <f t="shared" si="7"/>
        <v>0</v>
      </c>
      <c r="K65" s="567">
        <v>1</v>
      </c>
      <c r="L65" s="573">
        <f t="shared" si="8"/>
        <v>15</v>
      </c>
      <c r="M65" s="567"/>
      <c r="N65" s="573">
        <f t="shared" si="9"/>
        <v>0</v>
      </c>
    </row>
    <row r="66" spans="1:14" ht="14">
      <c r="A66" s="567">
        <v>13</v>
      </c>
      <c r="B66" s="569" t="s">
        <v>515</v>
      </c>
      <c r="C66" s="575">
        <v>1000</v>
      </c>
      <c r="D66" s="571">
        <v>13</v>
      </c>
      <c r="E66" s="571" t="s">
        <v>36</v>
      </c>
      <c r="F66" s="578">
        <f t="shared" si="5"/>
        <v>13000</v>
      </c>
      <c r="G66" s="567">
        <v>10</v>
      </c>
      <c r="H66" s="573">
        <f t="shared" si="6"/>
        <v>10000</v>
      </c>
      <c r="I66" s="567"/>
      <c r="J66" s="573">
        <f t="shared" si="7"/>
        <v>0</v>
      </c>
      <c r="K66" s="567">
        <v>3</v>
      </c>
      <c r="L66" s="573">
        <f t="shared" si="8"/>
        <v>3000</v>
      </c>
      <c r="M66" s="567"/>
      <c r="N66" s="573">
        <f t="shared" si="9"/>
        <v>0</v>
      </c>
    </row>
    <row r="67" spans="1:14" ht="14">
      <c r="A67" s="567">
        <v>14</v>
      </c>
      <c r="B67" s="569" t="s">
        <v>1530</v>
      </c>
      <c r="C67" s="575">
        <v>200</v>
      </c>
      <c r="D67" s="571">
        <v>3</v>
      </c>
      <c r="E67" s="571" t="s">
        <v>769</v>
      </c>
      <c r="F67" s="578">
        <f t="shared" si="5"/>
        <v>600</v>
      </c>
      <c r="G67" s="567"/>
      <c r="H67" s="573">
        <f t="shared" si="6"/>
        <v>0</v>
      </c>
      <c r="I67" s="567">
        <v>1</v>
      </c>
      <c r="J67" s="573">
        <f t="shared" si="7"/>
        <v>200</v>
      </c>
      <c r="K67" s="567">
        <v>1</v>
      </c>
      <c r="L67" s="573">
        <f t="shared" si="8"/>
        <v>200</v>
      </c>
      <c r="M67" s="567">
        <v>1</v>
      </c>
      <c r="N67" s="573">
        <f t="shared" si="9"/>
        <v>200</v>
      </c>
    </row>
    <row r="68" spans="1:14" ht="14">
      <c r="A68" s="567">
        <v>15</v>
      </c>
      <c r="B68" s="569" t="s">
        <v>1531</v>
      </c>
      <c r="C68" s="575">
        <v>50</v>
      </c>
      <c r="D68" s="571">
        <v>2</v>
      </c>
      <c r="E68" s="594" t="s">
        <v>51</v>
      </c>
      <c r="F68" s="578">
        <f t="shared" si="5"/>
        <v>100</v>
      </c>
      <c r="G68" s="567">
        <v>1</v>
      </c>
      <c r="H68" s="573">
        <f t="shared" si="6"/>
        <v>50</v>
      </c>
      <c r="I68" s="567"/>
      <c r="J68" s="573">
        <f t="shared" si="7"/>
        <v>0</v>
      </c>
      <c r="K68" s="567">
        <v>1</v>
      </c>
      <c r="L68" s="573">
        <f t="shared" si="8"/>
        <v>50</v>
      </c>
      <c r="M68" s="567"/>
      <c r="N68" s="573">
        <f t="shared" si="9"/>
        <v>0</v>
      </c>
    </row>
    <row r="69" spans="1:14" ht="14">
      <c r="A69" s="567">
        <v>16</v>
      </c>
      <c r="B69" s="569" t="s">
        <v>1532</v>
      </c>
      <c r="C69" s="575">
        <v>50</v>
      </c>
      <c r="D69" s="571">
        <v>3</v>
      </c>
      <c r="E69" s="594" t="s">
        <v>128</v>
      </c>
      <c r="F69" s="578">
        <f t="shared" si="5"/>
        <v>150</v>
      </c>
      <c r="G69" s="567"/>
      <c r="H69" s="573">
        <f t="shared" si="6"/>
        <v>0</v>
      </c>
      <c r="I69" s="567">
        <v>2</v>
      </c>
      <c r="J69" s="573">
        <f t="shared" si="7"/>
        <v>100</v>
      </c>
      <c r="K69" s="567"/>
      <c r="L69" s="573">
        <f t="shared" si="8"/>
        <v>0</v>
      </c>
      <c r="M69" s="567">
        <v>1</v>
      </c>
      <c r="N69" s="573">
        <f t="shared" si="9"/>
        <v>50</v>
      </c>
    </row>
    <row r="70" spans="1:14" ht="14">
      <c r="A70" s="567">
        <v>17</v>
      </c>
      <c r="B70" s="569" t="s">
        <v>1533</v>
      </c>
      <c r="C70" s="575">
        <v>5000</v>
      </c>
      <c r="D70" s="571">
        <v>2</v>
      </c>
      <c r="E70" s="594" t="s">
        <v>36</v>
      </c>
      <c r="F70" s="578">
        <f t="shared" si="5"/>
        <v>10000</v>
      </c>
      <c r="G70" s="567">
        <v>1</v>
      </c>
      <c r="H70" s="573">
        <f t="shared" si="6"/>
        <v>5000</v>
      </c>
      <c r="I70" s="567"/>
      <c r="J70" s="573">
        <f>I70*C70</f>
        <v>0</v>
      </c>
      <c r="K70" s="567">
        <v>1</v>
      </c>
      <c r="L70" s="573">
        <f t="shared" si="8"/>
        <v>5000</v>
      </c>
      <c r="M70" s="567"/>
      <c r="N70" s="573">
        <f t="shared" si="9"/>
        <v>0</v>
      </c>
    </row>
    <row r="71" spans="1:14" ht="14">
      <c r="A71" s="567">
        <v>18</v>
      </c>
      <c r="B71" s="569" t="s">
        <v>696</v>
      </c>
      <c r="C71" s="575">
        <v>15000</v>
      </c>
      <c r="D71" s="571">
        <v>2</v>
      </c>
      <c r="E71" s="594" t="s">
        <v>36</v>
      </c>
      <c r="F71" s="578">
        <f t="shared" si="5"/>
        <v>30000</v>
      </c>
      <c r="G71" s="567"/>
      <c r="H71" s="573">
        <f>G71*C71</f>
        <v>0</v>
      </c>
      <c r="I71" s="567">
        <v>1</v>
      </c>
      <c r="J71" s="573">
        <f t="shared" si="7"/>
        <v>15000</v>
      </c>
      <c r="K71" s="567"/>
      <c r="L71" s="573">
        <f t="shared" si="8"/>
        <v>0</v>
      </c>
      <c r="M71" s="567">
        <v>1</v>
      </c>
      <c r="N71" s="573">
        <f t="shared" si="9"/>
        <v>15000</v>
      </c>
    </row>
    <row r="72" spans="1:14" ht="14">
      <c r="A72" s="567">
        <v>19</v>
      </c>
      <c r="B72" s="569" t="s">
        <v>1534</v>
      </c>
      <c r="C72" s="575">
        <v>20</v>
      </c>
      <c r="D72" s="571">
        <v>24</v>
      </c>
      <c r="E72" s="594" t="s">
        <v>191</v>
      </c>
      <c r="F72" s="578">
        <f t="shared" si="5"/>
        <v>480</v>
      </c>
      <c r="G72" s="567">
        <v>12</v>
      </c>
      <c r="H72" s="573">
        <f t="shared" si="6"/>
        <v>240</v>
      </c>
      <c r="I72" s="567"/>
      <c r="J72" s="573">
        <f t="shared" si="7"/>
        <v>0</v>
      </c>
      <c r="K72" s="567">
        <v>12</v>
      </c>
      <c r="L72" s="573">
        <f>K72*C72</f>
        <v>240</v>
      </c>
      <c r="M72" s="567"/>
      <c r="N72" s="573">
        <f>M72*C72</f>
        <v>0</v>
      </c>
    </row>
    <row r="73" spans="1:14" ht="14">
      <c r="A73" s="567">
        <v>20</v>
      </c>
      <c r="B73" s="569" t="s">
        <v>1535</v>
      </c>
      <c r="C73" s="575">
        <v>8000</v>
      </c>
      <c r="D73" s="571">
        <v>1</v>
      </c>
      <c r="E73" s="594" t="s">
        <v>36</v>
      </c>
      <c r="F73" s="578">
        <f t="shared" si="5"/>
        <v>8000</v>
      </c>
      <c r="G73" s="567"/>
      <c r="H73" s="573">
        <f t="shared" si="6"/>
        <v>0</v>
      </c>
      <c r="I73" s="567">
        <v>1</v>
      </c>
      <c r="J73" s="573">
        <f t="shared" si="7"/>
        <v>8000</v>
      </c>
      <c r="K73" s="567"/>
      <c r="L73" s="573">
        <f t="shared" si="8"/>
        <v>0</v>
      </c>
      <c r="M73" s="567"/>
      <c r="N73" s="573">
        <f t="shared" si="9"/>
        <v>0</v>
      </c>
    </row>
    <row r="74" spans="1:14" ht="14">
      <c r="A74" s="567"/>
      <c r="B74" s="569"/>
      <c r="C74" s="575"/>
      <c r="D74" s="571"/>
      <c r="E74" s="597"/>
      <c r="F74" s="578"/>
      <c r="G74" s="567"/>
      <c r="H74" s="573">
        <f t="shared" si="6"/>
        <v>0</v>
      </c>
      <c r="I74" s="567"/>
      <c r="J74" s="573">
        <f t="shared" si="7"/>
        <v>0</v>
      </c>
      <c r="K74" s="567"/>
      <c r="L74" s="573">
        <f t="shared" si="8"/>
        <v>0</v>
      </c>
      <c r="M74" s="567"/>
      <c r="N74" s="573">
        <f t="shared" si="9"/>
        <v>0</v>
      </c>
    </row>
    <row r="75" spans="1:14" ht="14">
      <c r="A75" s="567"/>
      <c r="B75" s="569"/>
      <c r="C75" s="570"/>
      <c r="D75" s="571"/>
      <c r="E75" s="597"/>
      <c r="F75" s="578"/>
      <c r="G75" s="567"/>
      <c r="H75" s="573">
        <f t="shared" si="6"/>
        <v>0</v>
      </c>
      <c r="I75" s="567"/>
      <c r="J75" s="573">
        <f t="shared" si="7"/>
        <v>0</v>
      </c>
      <c r="K75" s="567"/>
      <c r="L75" s="573">
        <f t="shared" si="8"/>
        <v>0</v>
      </c>
      <c r="M75" s="567"/>
      <c r="N75" s="573">
        <f t="shared" si="9"/>
        <v>0</v>
      </c>
    </row>
    <row r="76" spans="1:14" ht="14">
      <c r="A76" s="567"/>
      <c r="B76" s="569"/>
      <c r="C76" s="570"/>
      <c r="D76" s="571"/>
      <c r="E76" s="597"/>
      <c r="F76" s="578"/>
      <c r="G76" s="567"/>
      <c r="H76" s="573">
        <f>SUM(H54:H75)</f>
        <v>15930</v>
      </c>
      <c r="I76" s="567"/>
      <c r="J76" s="573">
        <f>SUM(J54:J75)</f>
        <v>23955</v>
      </c>
      <c r="K76" s="567"/>
      <c r="L76" s="573">
        <f>SUM(L54:L75)</f>
        <v>9570</v>
      </c>
      <c r="M76" s="567"/>
      <c r="N76" s="573">
        <f>SUM(N54:N75)</f>
        <v>21450</v>
      </c>
    </row>
    <row r="77" spans="1:14" ht="14">
      <c r="A77" s="598"/>
      <c r="B77" s="542"/>
      <c r="C77" s="599"/>
      <c r="D77" s="600"/>
      <c r="E77" s="587" t="s">
        <v>900</v>
      </c>
      <c r="F77" s="601">
        <f>F54+F55+F56+F57+F58+F59+F60+F61+F62+F63+F64+F65+F66+F67+F68+F69+F70+F71+F72+F73</f>
        <v>70905</v>
      </c>
      <c r="G77" s="567"/>
      <c r="H77" s="573"/>
      <c r="I77" s="567"/>
      <c r="J77" s="573"/>
      <c r="K77" s="567"/>
      <c r="L77" s="573"/>
      <c r="M77" s="567"/>
      <c r="N77" s="573"/>
    </row>
    <row r="78" spans="1:14" ht="14">
      <c r="A78" s="567"/>
      <c r="B78" s="569"/>
      <c r="C78" s="570"/>
      <c r="D78" s="1658" t="s">
        <v>96</v>
      </c>
      <c r="E78" s="1659"/>
      <c r="F78" s="578">
        <f>F36+F77</f>
        <v>99804</v>
      </c>
      <c r="G78" s="567"/>
      <c r="H78" s="573"/>
      <c r="I78" s="567"/>
      <c r="J78" s="573"/>
      <c r="K78" s="567"/>
      <c r="L78" s="573"/>
      <c r="M78" s="567"/>
      <c r="N78" s="573"/>
    </row>
    <row r="79" spans="1:14" ht="14">
      <c r="A79" s="537"/>
      <c r="B79" s="538"/>
      <c r="C79" s="549"/>
      <c r="D79" s="550"/>
      <c r="E79" s="588"/>
      <c r="F79" s="542"/>
      <c r="G79" s="542"/>
      <c r="H79" s="538"/>
      <c r="I79" s="538"/>
      <c r="J79" s="538"/>
      <c r="K79" s="538"/>
      <c r="L79" s="538"/>
      <c r="M79" s="538"/>
      <c r="N79" s="540"/>
    </row>
    <row r="80" spans="1:14" ht="14">
      <c r="A80" s="541"/>
      <c r="B80" s="542" t="s">
        <v>197</v>
      </c>
      <c r="C80" s="545"/>
      <c r="D80" s="546"/>
      <c r="E80" s="587"/>
      <c r="F80" s="542"/>
      <c r="G80" s="542"/>
      <c r="H80" s="542"/>
      <c r="I80" s="542"/>
      <c r="J80" s="542"/>
      <c r="K80" s="542"/>
      <c r="L80" s="542"/>
      <c r="M80" s="542"/>
      <c r="N80" s="544"/>
    </row>
    <row r="81" spans="1:14" ht="14">
      <c r="A81" s="541"/>
      <c r="B81" s="542"/>
      <c r="C81" s="545"/>
      <c r="D81" s="546"/>
      <c r="E81" s="587"/>
      <c r="F81" s="542"/>
      <c r="G81" s="542"/>
      <c r="H81" s="542" t="s">
        <v>99</v>
      </c>
      <c r="I81" s="542"/>
      <c r="J81" s="1533" t="s">
        <v>1536</v>
      </c>
      <c r="K81" s="1533"/>
      <c r="L81" s="1533"/>
      <c r="M81" s="1533"/>
      <c r="N81" s="544"/>
    </row>
    <row r="82" spans="1:14" ht="14">
      <c r="A82" s="541"/>
      <c r="B82" s="542"/>
      <c r="C82" s="545"/>
      <c r="D82" s="546"/>
      <c r="E82" s="587"/>
      <c r="F82" s="542"/>
      <c r="G82" s="542"/>
      <c r="H82" s="542"/>
      <c r="I82" s="542"/>
      <c r="J82" s="1535" t="s">
        <v>1523</v>
      </c>
      <c r="K82" s="1535"/>
      <c r="L82" s="1535"/>
      <c r="M82" s="542"/>
      <c r="N82" s="544"/>
    </row>
    <row r="83" spans="1:14" ht="14">
      <c r="A83" s="556" t="s">
        <v>1524</v>
      </c>
      <c r="B83" s="558"/>
      <c r="C83" s="554"/>
      <c r="D83" s="555"/>
      <c r="E83" s="589"/>
      <c r="F83" s="558"/>
      <c r="G83" s="558"/>
      <c r="H83" s="558"/>
      <c r="I83" s="558"/>
      <c r="J83" s="558"/>
      <c r="K83" s="558"/>
      <c r="L83" s="558"/>
      <c r="M83" s="558"/>
      <c r="N83" s="557"/>
    </row>
  </sheetData>
  <mergeCells count="17">
    <mergeCell ref="G9:N9"/>
    <mergeCell ref="D10:E10"/>
    <mergeCell ref="G10:H10"/>
    <mergeCell ref="I10:J10"/>
    <mergeCell ref="K10:L10"/>
    <mergeCell ref="M10:N10"/>
    <mergeCell ref="J39:M39"/>
    <mergeCell ref="D78:E78"/>
    <mergeCell ref="J82:L82"/>
    <mergeCell ref="J40:L40"/>
    <mergeCell ref="G51:N51"/>
    <mergeCell ref="D52:E52"/>
    <mergeCell ref="G52:H52"/>
    <mergeCell ref="I52:J52"/>
    <mergeCell ref="K52:L52"/>
    <mergeCell ref="M52:N52"/>
    <mergeCell ref="J81:M81"/>
  </mergeCells>
  <pageMargins left="1.1000000000000001" right="0.91" top="1" bottom="1" header="0.5" footer="0.5"/>
  <pageSetup paperSize="5" scale="78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6F50-70D5-4568-A22A-5E35D0FA5FD6}">
  <sheetPr>
    <tabColor rgb="FF00B050"/>
  </sheetPr>
  <dimension ref="A2:Z116"/>
  <sheetViews>
    <sheetView zoomScale="50" zoomScaleNormal="50" zoomScaleSheetLayoutView="96" workbookViewId="0">
      <selection activeCell="B113" sqref="B113:N115"/>
    </sheetView>
  </sheetViews>
  <sheetFormatPr defaultRowHeight="13"/>
  <cols>
    <col min="1" max="1" width="8" style="261" customWidth="1"/>
    <col min="2" max="2" width="50.81640625" style="261" customWidth="1"/>
    <col min="3" max="3" width="12.90625" style="262" customWidth="1"/>
    <col min="4" max="4" width="8.36328125" style="261" customWidth="1"/>
    <col min="5" max="5" width="9.08984375" style="261" customWidth="1"/>
    <col min="6" max="6" width="14.6328125" style="261" customWidth="1"/>
    <col min="7" max="7" width="8.6328125" style="261" customWidth="1"/>
    <col min="8" max="8" width="13.6328125" style="261" customWidth="1"/>
    <col min="9" max="9" width="7.6328125" style="261" customWidth="1"/>
    <col min="10" max="10" width="13.453125" style="261" customWidth="1"/>
    <col min="11" max="11" width="10.36328125" style="261" customWidth="1"/>
    <col min="12" max="12" width="13.54296875" style="261" customWidth="1"/>
    <col min="13" max="13" width="11.36328125" style="261" customWidth="1"/>
    <col min="14" max="14" width="12.90625" style="261" customWidth="1"/>
    <col min="15" max="16" width="8.7265625" style="263"/>
    <col min="17" max="17" width="5" style="263" customWidth="1"/>
    <col min="18" max="18" width="6.453125" style="263" customWidth="1"/>
    <col min="19" max="256" width="8.7265625" style="263"/>
    <col min="257" max="257" width="8" style="263" customWidth="1"/>
    <col min="258" max="258" width="50.81640625" style="263" customWidth="1"/>
    <col min="259" max="259" width="12.90625" style="263" customWidth="1"/>
    <col min="260" max="260" width="8.36328125" style="263" customWidth="1"/>
    <col min="261" max="261" width="9.08984375" style="263" customWidth="1"/>
    <col min="262" max="262" width="14.6328125" style="263" customWidth="1"/>
    <col min="263" max="263" width="8.6328125" style="263" customWidth="1"/>
    <col min="264" max="264" width="13.6328125" style="263" customWidth="1"/>
    <col min="265" max="265" width="7.6328125" style="263" customWidth="1"/>
    <col min="266" max="266" width="13.453125" style="263" customWidth="1"/>
    <col min="267" max="267" width="10.36328125" style="263" customWidth="1"/>
    <col min="268" max="268" width="13.54296875" style="263" customWidth="1"/>
    <col min="269" max="269" width="11.36328125" style="263" customWidth="1"/>
    <col min="270" max="270" width="12.90625" style="263" customWidth="1"/>
    <col min="271" max="272" width="8.7265625" style="263"/>
    <col min="273" max="273" width="5" style="263" customWidth="1"/>
    <col min="274" max="274" width="6.453125" style="263" customWidth="1"/>
    <col min="275" max="512" width="8.7265625" style="263"/>
    <col min="513" max="513" width="8" style="263" customWidth="1"/>
    <col min="514" max="514" width="50.81640625" style="263" customWidth="1"/>
    <col min="515" max="515" width="12.90625" style="263" customWidth="1"/>
    <col min="516" max="516" width="8.36328125" style="263" customWidth="1"/>
    <col min="517" max="517" width="9.08984375" style="263" customWidth="1"/>
    <col min="518" max="518" width="14.6328125" style="263" customWidth="1"/>
    <col min="519" max="519" width="8.6328125" style="263" customWidth="1"/>
    <col min="520" max="520" width="13.6328125" style="263" customWidth="1"/>
    <col min="521" max="521" width="7.6328125" style="263" customWidth="1"/>
    <col min="522" max="522" width="13.453125" style="263" customWidth="1"/>
    <col min="523" max="523" width="10.36328125" style="263" customWidth="1"/>
    <col min="524" max="524" width="13.54296875" style="263" customWidth="1"/>
    <col min="525" max="525" width="11.36328125" style="263" customWidth="1"/>
    <col min="526" max="526" width="12.90625" style="263" customWidth="1"/>
    <col min="527" max="528" width="8.7265625" style="263"/>
    <col min="529" max="529" width="5" style="263" customWidth="1"/>
    <col min="530" max="530" width="6.453125" style="263" customWidth="1"/>
    <col min="531" max="768" width="8.7265625" style="263"/>
    <col min="769" max="769" width="8" style="263" customWidth="1"/>
    <col min="770" max="770" width="50.81640625" style="263" customWidth="1"/>
    <col min="771" max="771" width="12.90625" style="263" customWidth="1"/>
    <col min="772" max="772" width="8.36328125" style="263" customWidth="1"/>
    <col min="773" max="773" width="9.08984375" style="263" customWidth="1"/>
    <col min="774" max="774" width="14.6328125" style="263" customWidth="1"/>
    <col min="775" max="775" width="8.6328125" style="263" customWidth="1"/>
    <col min="776" max="776" width="13.6328125" style="263" customWidth="1"/>
    <col min="777" max="777" width="7.6328125" style="263" customWidth="1"/>
    <col min="778" max="778" width="13.453125" style="263" customWidth="1"/>
    <col min="779" max="779" width="10.36328125" style="263" customWidth="1"/>
    <col min="780" max="780" width="13.54296875" style="263" customWidth="1"/>
    <col min="781" max="781" width="11.36328125" style="263" customWidth="1"/>
    <col min="782" max="782" width="12.90625" style="263" customWidth="1"/>
    <col min="783" max="784" width="8.7265625" style="263"/>
    <col min="785" max="785" width="5" style="263" customWidth="1"/>
    <col min="786" max="786" width="6.453125" style="263" customWidth="1"/>
    <col min="787" max="1024" width="8.7265625" style="263"/>
    <col min="1025" max="1025" width="8" style="263" customWidth="1"/>
    <col min="1026" max="1026" width="50.81640625" style="263" customWidth="1"/>
    <col min="1027" max="1027" width="12.90625" style="263" customWidth="1"/>
    <col min="1028" max="1028" width="8.36328125" style="263" customWidth="1"/>
    <col min="1029" max="1029" width="9.08984375" style="263" customWidth="1"/>
    <col min="1030" max="1030" width="14.6328125" style="263" customWidth="1"/>
    <col min="1031" max="1031" width="8.6328125" style="263" customWidth="1"/>
    <col min="1032" max="1032" width="13.6328125" style="263" customWidth="1"/>
    <col min="1033" max="1033" width="7.6328125" style="263" customWidth="1"/>
    <col min="1034" max="1034" width="13.453125" style="263" customWidth="1"/>
    <col min="1035" max="1035" width="10.36328125" style="263" customWidth="1"/>
    <col min="1036" max="1036" width="13.54296875" style="263" customWidth="1"/>
    <col min="1037" max="1037" width="11.36328125" style="263" customWidth="1"/>
    <col min="1038" max="1038" width="12.90625" style="263" customWidth="1"/>
    <col min="1039" max="1040" width="8.7265625" style="263"/>
    <col min="1041" max="1041" width="5" style="263" customWidth="1"/>
    <col min="1042" max="1042" width="6.453125" style="263" customWidth="1"/>
    <col min="1043" max="1280" width="8.7265625" style="263"/>
    <col min="1281" max="1281" width="8" style="263" customWidth="1"/>
    <col min="1282" max="1282" width="50.81640625" style="263" customWidth="1"/>
    <col min="1283" max="1283" width="12.90625" style="263" customWidth="1"/>
    <col min="1284" max="1284" width="8.36328125" style="263" customWidth="1"/>
    <col min="1285" max="1285" width="9.08984375" style="263" customWidth="1"/>
    <col min="1286" max="1286" width="14.6328125" style="263" customWidth="1"/>
    <col min="1287" max="1287" width="8.6328125" style="263" customWidth="1"/>
    <col min="1288" max="1288" width="13.6328125" style="263" customWidth="1"/>
    <col min="1289" max="1289" width="7.6328125" style="263" customWidth="1"/>
    <col min="1290" max="1290" width="13.453125" style="263" customWidth="1"/>
    <col min="1291" max="1291" width="10.36328125" style="263" customWidth="1"/>
    <col min="1292" max="1292" width="13.54296875" style="263" customWidth="1"/>
    <col min="1293" max="1293" width="11.36328125" style="263" customWidth="1"/>
    <col min="1294" max="1294" width="12.90625" style="263" customWidth="1"/>
    <col min="1295" max="1296" width="8.7265625" style="263"/>
    <col min="1297" max="1297" width="5" style="263" customWidth="1"/>
    <col min="1298" max="1298" width="6.453125" style="263" customWidth="1"/>
    <col min="1299" max="1536" width="8.7265625" style="263"/>
    <col min="1537" max="1537" width="8" style="263" customWidth="1"/>
    <col min="1538" max="1538" width="50.81640625" style="263" customWidth="1"/>
    <col min="1539" max="1539" width="12.90625" style="263" customWidth="1"/>
    <col min="1540" max="1540" width="8.36328125" style="263" customWidth="1"/>
    <col min="1541" max="1541" width="9.08984375" style="263" customWidth="1"/>
    <col min="1542" max="1542" width="14.6328125" style="263" customWidth="1"/>
    <col min="1543" max="1543" width="8.6328125" style="263" customWidth="1"/>
    <col min="1544" max="1544" width="13.6328125" style="263" customWidth="1"/>
    <col min="1545" max="1545" width="7.6328125" style="263" customWidth="1"/>
    <col min="1546" max="1546" width="13.453125" style="263" customWidth="1"/>
    <col min="1547" max="1547" width="10.36328125" style="263" customWidth="1"/>
    <col min="1548" max="1548" width="13.54296875" style="263" customWidth="1"/>
    <col min="1549" max="1549" width="11.36328125" style="263" customWidth="1"/>
    <col min="1550" max="1550" width="12.90625" style="263" customWidth="1"/>
    <col min="1551" max="1552" width="8.7265625" style="263"/>
    <col min="1553" max="1553" width="5" style="263" customWidth="1"/>
    <col min="1554" max="1554" width="6.453125" style="263" customWidth="1"/>
    <col min="1555" max="1792" width="8.7265625" style="263"/>
    <col min="1793" max="1793" width="8" style="263" customWidth="1"/>
    <col min="1794" max="1794" width="50.81640625" style="263" customWidth="1"/>
    <col min="1795" max="1795" width="12.90625" style="263" customWidth="1"/>
    <col min="1796" max="1796" width="8.36328125" style="263" customWidth="1"/>
    <col min="1797" max="1797" width="9.08984375" style="263" customWidth="1"/>
    <col min="1798" max="1798" width="14.6328125" style="263" customWidth="1"/>
    <col min="1799" max="1799" width="8.6328125" style="263" customWidth="1"/>
    <col min="1800" max="1800" width="13.6328125" style="263" customWidth="1"/>
    <col min="1801" max="1801" width="7.6328125" style="263" customWidth="1"/>
    <col min="1802" max="1802" width="13.453125" style="263" customWidth="1"/>
    <col min="1803" max="1803" width="10.36328125" style="263" customWidth="1"/>
    <col min="1804" max="1804" width="13.54296875" style="263" customWidth="1"/>
    <col min="1805" max="1805" width="11.36328125" style="263" customWidth="1"/>
    <col min="1806" max="1806" width="12.90625" style="263" customWidth="1"/>
    <col min="1807" max="1808" width="8.7265625" style="263"/>
    <col min="1809" max="1809" width="5" style="263" customWidth="1"/>
    <col min="1810" max="1810" width="6.453125" style="263" customWidth="1"/>
    <col min="1811" max="2048" width="8.7265625" style="263"/>
    <col min="2049" max="2049" width="8" style="263" customWidth="1"/>
    <col min="2050" max="2050" width="50.81640625" style="263" customWidth="1"/>
    <col min="2051" max="2051" width="12.90625" style="263" customWidth="1"/>
    <col min="2052" max="2052" width="8.36328125" style="263" customWidth="1"/>
    <col min="2053" max="2053" width="9.08984375" style="263" customWidth="1"/>
    <col min="2054" max="2054" width="14.6328125" style="263" customWidth="1"/>
    <col min="2055" max="2055" width="8.6328125" style="263" customWidth="1"/>
    <col min="2056" max="2056" width="13.6328125" style="263" customWidth="1"/>
    <col min="2057" max="2057" width="7.6328125" style="263" customWidth="1"/>
    <col min="2058" max="2058" width="13.453125" style="263" customWidth="1"/>
    <col min="2059" max="2059" width="10.36328125" style="263" customWidth="1"/>
    <col min="2060" max="2060" width="13.54296875" style="263" customWidth="1"/>
    <col min="2061" max="2061" width="11.36328125" style="263" customWidth="1"/>
    <col min="2062" max="2062" width="12.90625" style="263" customWidth="1"/>
    <col min="2063" max="2064" width="8.7265625" style="263"/>
    <col min="2065" max="2065" width="5" style="263" customWidth="1"/>
    <col min="2066" max="2066" width="6.453125" style="263" customWidth="1"/>
    <col min="2067" max="2304" width="8.7265625" style="263"/>
    <col min="2305" max="2305" width="8" style="263" customWidth="1"/>
    <col min="2306" max="2306" width="50.81640625" style="263" customWidth="1"/>
    <col min="2307" max="2307" width="12.90625" style="263" customWidth="1"/>
    <col min="2308" max="2308" width="8.36328125" style="263" customWidth="1"/>
    <col min="2309" max="2309" width="9.08984375" style="263" customWidth="1"/>
    <col min="2310" max="2310" width="14.6328125" style="263" customWidth="1"/>
    <col min="2311" max="2311" width="8.6328125" style="263" customWidth="1"/>
    <col min="2312" max="2312" width="13.6328125" style="263" customWidth="1"/>
    <col min="2313" max="2313" width="7.6328125" style="263" customWidth="1"/>
    <col min="2314" max="2314" width="13.453125" style="263" customWidth="1"/>
    <col min="2315" max="2315" width="10.36328125" style="263" customWidth="1"/>
    <col min="2316" max="2316" width="13.54296875" style="263" customWidth="1"/>
    <col min="2317" max="2317" width="11.36328125" style="263" customWidth="1"/>
    <col min="2318" max="2318" width="12.90625" style="263" customWidth="1"/>
    <col min="2319" max="2320" width="8.7265625" style="263"/>
    <col min="2321" max="2321" width="5" style="263" customWidth="1"/>
    <col min="2322" max="2322" width="6.453125" style="263" customWidth="1"/>
    <col min="2323" max="2560" width="8.7265625" style="263"/>
    <col min="2561" max="2561" width="8" style="263" customWidth="1"/>
    <col min="2562" max="2562" width="50.81640625" style="263" customWidth="1"/>
    <col min="2563" max="2563" width="12.90625" style="263" customWidth="1"/>
    <col min="2564" max="2564" width="8.36328125" style="263" customWidth="1"/>
    <col min="2565" max="2565" width="9.08984375" style="263" customWidth="1"/>
    <col min="2566" max="2566" width="14.6328125" style="263" customWidth="1"/>
    <col min="2567" max="2567" width="8.6328125" style="263" customWidth="1"/>
    <col min="2568" max="2568" width="13.6328125" style="263" customWidth="1"/>
    <col min="2569" max="2569" width="7.6328125" style="263" customWidth="1"/>
    <col min="2570" max="2570" width="13.453125" style="263" customWidth="1"/>
    <col min="2571" max="2571" width="10.36328125" style="263" customWidth="1"/>
    <col min="2572" max="2572" width="13.54296875" style="263" customWidth="1"/>
    <col min="2573" max="2573" width="11.36328125" style="263" customWidth="1"/>
    <col min="2574" max="2574" width="12.90625" style="263" customWidth="1"/>
    <col min="2575" max="2576" width="8.7265625" style="263"/>
    <col min="2577" max="2577" width="5" style="263" customWidth="1"/>
    <col min="2578" max="2578" width="6.453125" style="263" customWidth="1"/>
    <col min="2579" max="2816" width="8.7265625" style="263"/>
    <col min="2817" max="2817" width="8" style="263" customWidth="1"/>
    <col min="2818" max="2818" width="50.81640625" style="263" customWidth="1"/>
    <col min="2819" max="2819" width="12.90625" style="263" customWidth="1"/>
    <col min="2820" max="2820" width="8.36328125" style="263" customWidth="1"/>
    <col min="2821" max="2821" width="9.08984375" style="263" customWidth="1"/>
    <col min="2822" max="2822" width="14.6328125" style="263" customWidth="1"/>
    <col min="2823" max="2823" width="8.6328125" style="263" customWidth="1"/>
    <col min="2824" max="2824" width="13.6328125" style="263" customWidth="1"/>
    <col min="2825" max="2825" width="7.6328125" style="263" customWidth="1"/>
    <col min="2826" max="2826" width="13.453125" style="263" customWidth="1"/>
    <col min="2827" max="2827" width="10.36328125" style="263" customWidth="1"/>
    <col min="2828" max="2828" width="13.54296875" style="263" customWidth="1"/>
    <col min="2829" max="2829" width="11.36328125" style="263" customWidth="1"/>
    <col min="2830" max="2830" width="12.90625" style="263" customWidth="1"/>
    <col min="2831" max="2832" width="8.7265625" style="263"/>
    <col min="2833" max="2833" width="5" style="263" customWidth="1"/>
    <col min="2834" max="2834" width="6.453125" style="263" customWidth="1"/>
    <col min="2835" max="3072" width="8.7265625" style="263"/>
    <col min="3073" max="3073" width="8" style="263" customWidth="1"/>
    <col min="3074" max="3074" width="50.81640625" style="263" customWidth="1"/>
    <col min="3075" max="3075" width="12.90625" style="263" customWidth="1"/>
    <col min="3076" max="3076" width="8.36328125" style="263" customWidth="1"/>
    <col min="3077" max="3077" width="9.08984375" style="263" customWidth="1"/>
    <col min="3078" max="3078" width="14.6328125" style="263" customWidth="1"/>
    <col min="3079" max="3079" width="8.6328125" style="263" customWidth="1"/>
    <col min="3080" max="3080" width="13.6328125" style="263" customWidth="1"/>
    <col min="3081" max="3081" width="7.6328125" style="263" customWidth="1"/>
    <col min="3082" max="3082" width="13.453125" style="263" customWidth="1"/>
    <col min="3083" max="3083" width="10.36328125" style="263" customWidth="1"/>
    <col min="3084" max="3084" width="13.54296875" style="263" customWidth="1"/>
    <col min="3085" max="3085" width="11.36328125" style="263" customWidth="1"/>
    <col min="3086" max="3086" width="12.90625" style="263" customWidth="1"/>
    <col min="3087" max="3088" width="8.7265625" style="263"/>
    <col min="3089" max="3089" width="5" style="263" customWidth="1"/>
    <col min="3090" max="3090" width="6.453125" style="263" customWidth="1"/>
    <col min="3091" max="3328" width="8.7265625" style="263"/>
    <col min="3329" max="3329" width="8" style="263" customWidth="1"/>
    <col min="3330" max="3330" width="50.81640625" style="263" customWidth="1"/>
    <col min="3331" max="3331" width="12.90625" style="263" customWidth="1"/>
    <col min="3332" max="3332" width="8.36328125" style="263" customWidth="1"/>
    <col min="3333" max="3333" width="9.08984375" style="263" customWidth="1"/>
    <col min="3334" max="3334" width="14.6328125" style="263" customWidth="1"/>
    <col min="3335" max="3335" width="8.6328125" style="263" customWidth="1"/>
    <col min="3336" max="3336" width="13.6328125" style="263" customWidth="1"/>
    <col min="3337" max="3337" width="7.6328125" style="263" customWidth="1"/>
    <col min="3338" max="3338" width="13.453125" style="263" customWidth="1"/>
    <col min="3339" max="3339" width="10.36328125" style="263" customWidth="1"/>
    <col min="3340" max="3340" width="13.54296875" style="263" customWidth="1"/>
    <col min="3341" max="3341" width="11.36328125" style="263" customWidth="1"/>
    <col min="3342" max="3342" width="12.90625" style="263" customWidth="1"/>
    <col min="3343" max="3344" width="8.7265625" style="263"/>
    <col min="3345" max="3345" width="5" style="263" customWidth="1"/>
    <col min="3346" max="3346" width="6.453125" style="263" customWidth="1"/>
    <col min="3347" max="3584" width="8.7265625" style="263"/>
    <col min="3585" max="3585" width="8" style="263" customWidth="1"/>
    <col min="3586" max="3586" width="50.81640625" style="263" customWidth="1"/>
    <col min="3587" max="3587" width="12.90625" style="263" customWidth="1"/>
    <col min="3588" max="3588" width="8.36328125" style="263" customWidth="1"/>
    <col min="3589" max="3589" width="9.08984375" style="263" customWidth="1"/>
    <col min="3590" max="3590" width="14.6328125" style="263" customWidth="1"/>
    <col min="3591" max="3591" width="8.6328125" style="263" customWidth="1"/>
    <col min="3592" max="3592" width="13.6328125" style="263" customWidth="1"/>
    <col min="3593" max="3593" width="7.6328125" style="263" customWidth="1"/>
    <col min="3594" max="3594" width="13.453125" style="263" customWidth="1"/>
    <col min="3595" max="3595" width="10.36328125" style="263" customWidth="1"/>
    <col min="3596" max="3596" width="13.54296875" style="263" customWidth="1"/>
    <col min="3597" max="3597" width="11.36328125" style="263" customWidth="1"/>
    <col min="3598" max="3598" width="12.90625" style="263" customWidth="1"/>
    <col min="3599" max="3600" width="8.7265625" style="263"/>
    <col min="3601" max="3601" width="5" style="263" customWidth="1"/>
    <col min="3602" max="3602" width="6.453125" style="263" customWidth="1"/>
    <col min="3603" max="3840" width="8.7265625" style="263"/>
    <col min="3841" max="3841" width="8" style="263" customWidth="1"/>
    <col min="3842" max="3842" width="50.81640625" style="263" customWidth="1"/>
    <col min="3843" max="3843" width="12.90625" style="263" customWidth="1"/>
    <col min="3844" max="3844" width="8.36328125" style="263" customWidth="1"/>
    <col min="3845" max="3845" width="9.08984375" style="263" customWidth="1"/>
    <col min="3846" max="3846" width="14.6328125" style="263" customWidth="1"/>
    <col min="3847" max="3847" width="8.6328125" style="263" customWidth="1"/>
    <col min="3848" max="3848" width="13.6328125" style="263" customWidth="1"/>
    <col min="3849" max="3849" width="7.6328125" style="263" customWidth="1"/>
    <col min="3850" max="3850" width="13.453125" style="263" customWidth="1"/>
    <col min="3851" max="3851" width="10.36328125" style="263" customWidth="1"/>
    <col min="3852" max="3852" width="13.54296875" style="263" customWidth="1"/>
    <col min="3853" max="3853" width="11.36328125" style="263" customWidth="1"/>
    <col min="3854" max="3854" width="12.90625" style="263" customWidth="1"/>
    <col min="3855" max="3856" width="8.7265625" style="263"/>
    <col min="3857" max="3857" width="5" style="263" customWidth="1"/>
    <col min="3858" max="3858" width="6.453125" style="263" customWidth="1"/>
    <col min="3859" max="4096" width="8.7265625" style="263"/>
    <col min="4097" max="4097" width="8" style="263" customWidth="1"/>
    <col min="4098" max="4098" width="50.81640625" style="263" customWidth="1"/>
    <col min="4099" max="4099" width="12.90625" style="263" customWidth="1"/>
    <col min="4100" max="4100" width="8.36328125" style="263" customWidth="1"/>
    <col min="4101" max="4101" width="9.08984375" style="263" customWidth="1"/>
    <col min="4102" max="4102" width="14.6328125" style="263" customWidth="1"/>
    <col min="4103" max="4103" width="8.6328125" style="263" customWidth="1"/>
    <col min="4104" max="4104" width="13.6328125" style="263" customWidth="1"/>
    <col min="4105" max="4105" width="7.6328125" style="263" customWidth="1"/>
    <col min="4106" max="4106" width="13.453125" style="263" customWidth="1"/>
    <col min="4107" max="4107" width="10.36328125" style="263" customWidth="1"/>
    <col min="4108" max="4108" width="13.54296875" style="263" customWidth="1"/>
    <col min="4109" max="4109" width="11.36328125" style="263" customWidth="1"/>
    <col min="4110" max="4110" width="12.90625" style="263" customWidth="1"/>
    <col min="4111" max="4112" width="8.7265625" style="263"/>
    <col min="4113" max="4113" width="5" style="263" customWidth="1"/>
    <col min="4114" max="4114" width="6.453125" style="263" customWidth="1"/>
    <col min="4115" max="4352" width="8.7265625" style="263"/>
    <col min="4353" max="4353" width="8" style="263" customWidth="1"/>
    <col min="4354" max="4354" width="50.81640625" style="263" customWidth="1"/>
    <col min="4355" max="4355" width="12.90625" style="263" customWidth="1"/>
    <col min="4356" max="4356" width="8.36328125" style="263" customWidth="1"/>
    <col min="4357" max="4357" width="9.08984375" style="263" customWidth="1"/>
    <col min="4358" max="4358" width="14.6328125" style="263" customWidth="1"/>
    <col min="4359" max="4359" width="8.6328125" style="263" customWidth="1"/>
    <col min="4360" max="4360" width="13.6328125" style="263" customWidth="1"/>
    <col min="4361" max="4361" width="7.6328125" style="263" customWidth="1"/>
    <col min="4362" max="4362" width="13.453125" style="263" customWidth="1"/>
    <col min="4363" max="4363" width="10.36328125" style="263" customWidth="1"/>
    <col min="4364" max="4364" width="13.54296875" style="263" customWidth="1"/>
    <col min="4365" max="4365" width="11.36328125" style="263" customWidth="1"/>
    <col min="4366" max="4366" width="12.90625" style="263" customWidth="1"/>
    <col min="4367" max="4368" width="8.7265625" style="263"/>
    <col min="4369" max="4369" width="5" style="263" customWidth="1"/>
    <col min="4370" max="4370" width="6.453125" style="263" customWidth="1"/>
    <col min="4371" max="4608" width="8.7265625" style="263"/>
    <col min="4609" max="4609" width="8" style="263" customWidth="1"/>
    <col min="4610" max="4610" width="50.81640625" style="263" customWidth="1"/>
    <col min="4611" max="4611" width="12.90625" style="263" customWidth="1"/>
    <col min="4612" max="4612" width="8.36328125" style="263" customWidth="1"/>
    <col min="4613" max="4613" width="9.08984375" style="263" customWidth="1"/>
    <col min="4614" max="4614" width="14.6328125" style="263" customWidth="1"/>
    <col min="4615" max="4615" width="8.6328125" style="263" customWidth="1"/>
    <col min="4616" max="4616" width="13.6328125" style="263" customWidth="1"/>
    <col min="4617" max="4617" width="7.6328125" style="263" customWidth="1"/>
    <col min="4618" max="4618" width="13.453125" style="263" customWidth="1"/>
    <col min="4619" max="4619" width="10.36328125" style="263" customWidth="1"/>
    <col min="4620" max="4620" width="13.54296875" style="263" customWidth="1"/>
    <col min="4621" max="4621" width="11.36328125" style="263" customWidth="1"/>
    <col min="4622" max="4622" width="12.90625" style="263" customWidth="1"/>
    <col min="4623" max="4624" width="8.7265625" style="263"/>
    <col min="4625" max="4625" width="5" style="263" customWidth="1"/>
    <col min="4626" max="4626" width="6.453125" style="263" customWidth="1"/>
    <col min="4627" max="4864" width="8.7265625" style="263"/>
    <col min="4865" max="4865" width="8" style="263" customWidth="1"/>
    <col min="4866" max="4866" width="50.81640625" style="263" customWidth="1"/>
    <col min="4867" max="4867" width="12.90625" style="263" customWidth="1"/>
    <col min="4868" max="4868" width="8.36328125" style="263" customWidth="1"/>
    <col min="4869" max="4869" width="9.08984375" style="263" customWidth="1"/>
    <col min="4870" max="4870" width="14.6328125" style="263" customWidth="1"/>
    <col min="4871" max="4871" width="8.6328125" style="263" customWidth="1"/>
    <col min="4872" max="4872" width="13.6328125" style="263" customWidth="1"/>
    <col min="4873" max="4873" width="7.6328125" style="263" customWidth="1"/>
    <col min="4874" max="4874" width="13.453125" style="263" customWidth="1"/>
    <col min="4875" max="4875" width="10.36328125" style="263" customWidth="1"/>
    <col min="4876" max="4876" width="13.54296875" style="263" customWidth="1"/>
    <col min="4877" max="4877" width="11.36328125" style="263" customWidth="1"/>
    <col min="4878" max="4878" width="12.90625" style="263" customWidth="1"/>
    <col min="4879" max="4880" width="8.7265625" style="263"/>
    <col min="4881" max="4881" width="5" style="263" customWidth="1"/>
    <col min="4882" max="4882" width="6.453125" style="263" customWidth="1"/>
    <col min="4883" max="5120" width="8.7265625" style="263"/>
    <col min="5121" max="5121" width="8" style="263" customWidth="1"/>
    <col min="5122" max="5122" width="50.81640625" style="263" customWidth="1"/>
    <col min="5123" max="5123" width="12.90625" style="263" customWidth="1"/>
    <col min="5124" max="5124" width="8.36328125" style="263" customWidth="1"/>
    <col min="5125" max="5125" width="9.08984375" style="263" customWidth="1"/>
    <col min="5126" max="5126" width="14.6328125" style="263" customWidth="1"/>
    <col min="5127" max="5127" width="8.6328125" style="263" customWidth="1"/>
    <col min="5128" max="5128" width="13.6328125" style="263" customWidth="1"/>
    <col min="5129" max="5129" width="7.6328125" style="263" customWidth="1"/>
    <col min="5130" max="5130" width="13.453125" style="263" customWidth="1"/>
    <col min="5131" max="5131" width="10.36328125" style="263" customWidth="1"/>
    <col min="5132" max="5132" width="13.54296875" style="263" customWidth="1"/>
    <col min="5133" max="5133" width="11.36328125" style="263" customWidth="1"/>
    <col min="5134" max="5134" width="12.90625" style="263" customWidth="1"/>
    <col min="5135" max="5136" width="8.7265625" style="263"/>
    <col min="5137" max="5137" width="5" style="263" customWidth="1"/>
    <col min="5138" max="5138" width="6.453125" style="263" customWidth="1"/>
    <col min="5139" max="5376" width="8.7265625" style="263"/>
    <col min="5377" max="5377" width="8" style="263" customWidth="1"/>
    <col min="5378" max="5378" width="50.81640625" style="263" customWidth="1"/>
    <col min="5379" max="5379" width="12.90625" style="263" customWidth="1"/>
    <col min="5380" max="5380" width="8.36328125" style="263" customWidth="1"/>
    <col min="5381" max="5381" width="9.08984375" style="263" customWidth="1"/>
    <col min="5382" max="5382" width="14.6328125" style="263" customWidth="1"/>
    <col min="5383" max="5383" width="8.6328125" style="263" customWidth="1"/>
    <col min="5384" max="5384" width="13.6328125" style="263" customWidth="1"/>
    <col min="5385" max="5385" width="7.6328125" style="263" customWidth="1"/>
    <col min="5386" max="5386" width="13.453125" style="263" customWidth="1"/>
    <col min="5387" max="5387" width="10.36328125" style="263" customWidth="1"/>
    <col min="5388" max="5388" width="13.54296875" style="263" customWidth="1"/>
    <col min="5389" max="5389" width="11.36328125" style="263" customWidth="1"/>
    <col min="5390" max="5390" width="12.90625" style="263" customWidth="1"/>
    <col min="5391" max="5392" width="8.7265625" style="263"/>
    <col min="5393" max="5393" width="5" style="263" customWidth="1"/>
    <col min="5394" max="5394" width="6.453125" style="263" customWidth="1"/>
    <col min="5395" max="5632" width="8.7265625" style="263"/>
    <col min="5633" max="5633" width="8" style="263" customWidth="1"/>
    <col min="5634" max="5634" width="50.81640625" style="263" customWidth="1"/>
    <col min="5635" max="5635" width="12.90625" style="263" customWidth="1"/>
    <col min="5636" max="5636" width="8.36328125" style="263" customWidth="1"/>
    <col min="5637" max="5637" width="9.08984375" style="263" customWidth="1"/>
    <col min="5638" max="5638" width="14.6328125" style="263" customWidth="1"/>
    <col min="5639" max="5639" width="8.6328125" style="263" customWidth="1"/>
    <col min="5640" max="5640" width="13.6328125" style="263" customWidth="1"/>
    <col min="5641" max="5641" width="7.6328125" style="263" customWidth="1"/>
    <col min="5642" max="5642" width="13.453125" style="263" customWidth="1"/>
    <col min="5643" max="5643" width="10.36328125" style="263" customWidth="1"/>
    <col min="5644" max="5644" width="13.54296875" style="263" customWidth="1"/>
    <col min="5645" max="5645" width="11.36328125" style="263" customWidth="1"/>
    <col min="5646" max="5646" width="12.90625" style="263" customWidth="1"/>
    <col min="5647" max="5648" width="8.7265625" style="263"/>
    <col min="5649" max="5649" width="5" style="263" customWidth="1"/>
    <col min="5650" max="5650" width="6.453125" style="263" customWidth="1"/>
    <col min="5651" max="5888" width="8.7265625" style="263"/>
    <col min="5889" max="5889" width="8" style="263" customWidth="1"/>
    <col min="5890" max="5890" width="50.81640625" style="263" customWidth="1"/>
    <col min="5891" max="5891" width="12.90625" style="263" customWidth="1"/>
    <col min="5892" max="5892" width="8.36328125" style="263" customWidth="1"/>
    <col min="5893" max="5893" width="9.08984375" style="263" customWidth="1"/>
    <col min="5894" max="5894" width="14.6328125" style="263" customWidth="1"/>
    <col min="5895" max="5895" width="8.6328125" style="263" customWidth="1"/>
    <col min="5896" max="5896" width="13.6328125" style="263" customWidth="1"/>
    <col min="5897" max="5897" width="7.6328125" style="263" customWidth="1"/>
    <col min="5898" max="5898" width="13.453125" style="263" customWidth="1"/>
    <col min="5899" max="5899" width="10.36328125" style="263" customWidth="1"/>
    <col min="5900" max="5900" width="13.54296875" style="263" customWidth="1"/>
    <col min="5901" max="5901" width="11.36328125" style="263" customWidth="1"/>
    <col min="5902" max="5902" width="12.90625" style="263" customWidth="1"/>
    <col min="5903" max="5904" width="8.7265625" style="263"/>
    <col min="5905" max="5905" width="5" style="263" customWidth="1"/>
    <col min="5906" max="5906" width="6.453125" style="263" customWidth="1"/>
    <col min="5907" max="6144" width="8.7265625" style="263"/>
    <col min="6145" max="6145" width="8" style="263" customWidth="1"/>
    <col min="6146" max="6146" width="50.81640625" style="263" customWidth="1"/>
    <col min="6147" max="6147" width="12.90625" style="263" customWidth="1"/>
    <col min="6148" max="6148" width="8.36328125" style="263" customWidth="1"/>
    <col min="6149" max="6149" width="9.08984375" style="263" customWidth="1"/>
    <col min="6150" max="6150" width="14.6328125" style="263" customWidth="1"/>
    <col min="6151" max="6151" width="8.6328125" style="263" customWidth="1"/>
    <col min="6152" max="6152" width="13.6328125" style="263" customWidth="1"/>
    <col min="6153" max="6153" width="7.6328125" style="263" customWidth="1"/>
    <col min="6154" max="6154" width="13.453125" style="263" customWidth="1"/>
    <col min="6155" max="6155" width="10.36328125" style="263" customWidth="1"/>
    <col min="6156" max="6156" width="13.54296875" style="263" customWidth="1"/>
    <col min="6157" max="6157" width="11.36328125" style="263" customWidth="1"/>
    <col min="6158" max="6158" width="12.90625" style="263" customWidth="1"/>
    <col min="6159" max="6160" width="8.7265625" style="263"/>
    <col min="6161" max="6161" width="5" style="263" customWidth="1"/>
    <col min="6162" max="6162" width="6.453125" style="263" customWidth="1"/>
    <col min="6163" max="6400" width="8.7265625" style="263"/>
    <col min="6401" max="6401" width="8" style="263" customWidth="1"/>
    <col min="6402" max="6402" width="50.81640625" style="263" customWidth="1"/>
    <col min="6403" max="6403" width="12.90625" style="263" customWidth="1"/>
    <col min="6404" max="6404" width="8.36328125" style="263" customWidth="1"/>
    <col min="6405" max="6405" width="9.08984375" style="263" customWidth="1"/>
    <col min="6406" max="6406" width="14.6328125" style="263" customWidth="1"/>
    <col min="6407" max="6407" width="8.6328125" style="263" customWidth="1"/>
    <col min="6408" max="6408" width="13.6328125" style="263" customWidth="1"/>
    <col min="6409" max="6409" width="7.6328125" style="263" customWidth="1"/>
    <col min="6410" max="6410" width="13.453125" style="263" customWidth="1"/>
    <col min="6411" max="6411" width="10.36328125" style="263" customWidth="1"/>
    <col min="6412" max="6412" width="13.54296875" style="263" customWidth="1"/>
    <col min="6413" max="6413" width="11.36328125" style="263" customWidth="1"/>
    <col min="6414" max="6414" width="12.90625" style="263" customWidth="1"/>
    <col min="6415" max="6416" width="8.7265625" style="263"/>
    <col min="6417" max="6417" width="5" style="263" customWidth="1"/>
    <col min="6418" max="6418" width="6.453125" style="263" customWidth="1"/>
    <col min="6419" max="6656" width="8.7265625" style="263"/>
    <col min="6657" max="6657" width="8" style="263" customWidth="1"/>
    <col min="6658" max="6658" width="50.81640625" style="263" customWidth="1"/>
    <col min="6659" max="6659" width="12.90625" style="263" customWidth="1"/>
    <col min="6660" max="6660" width="8.36328125" style="263" customWidth="1"/>
    <col min="6661" max="6661" width="9.08984375" style="263" customWidth="1"/>
    <col min="6662" max="6662" width="14.6328125" style="263" customWidth="1"/>
    <col min="6663" max="6663" width="8.6328125" style="263" customWidth="1"/>
    <col min="6664" max="6664" width="13.6328125" style="263" customWidth="1"/>
    <col min="6665" max="6665" width="7.6328125" style="263" customWidth="1"/>
    <col min="6666" max="6666" width="13.453125" style="263" customWidth="1"/>
    <col min="6667" max="6667" width="10.36328125" style="263" customWidth="1"/>
    <col min="6668" max="6668" width="13.54296875" style="263" customWidth="1"/>
    <col min="6669" max="6669" width="11.36328125" style="263" customWidth="1"/>
    <col min="6670" max="6670" width="12.90625" style="263" customWidth="1"/>
    <col min="6671" max="6672" width="8.7265625" style="263"/>
    <col min="6673" max="6673" width="5" style="263" customWidth="1"/>
    <col min="6674" max="6674" width="6.453125" style="263" customWidth="1"/>
    <col min="6675" max="6912" width="8.7265625" style="263"/>
    <col min="6913" max="6913" width="8" style="263" customWidth="1"/>
    <col min="6914" max="6914" width="50.81640625" style="263" customWidth="1"/>
    <col min="6915" max="6915" width="12.90625" style="263" customWidth="1"/>
    <col min="6916" max="6916" width="8.36328125" style="263" customWidth="1"/>
    <col min="6917" max="6917" width="9.08984375" style="263" customWidth="1"/>
    <col min="6918" max="6918" width="14.6328125" style="263" customWidth="1"/>
    <col min="6919" max="6919" width="8.6328125" style="263" customWidth="1"/>
    <col min="6920" max="6920" width="13.6328125" style="263" customWidth="1"/>
    <col min="6921" max="6921" width="7.6328125" style="263" customWidth="1"/>
    <col min="6922" max="6922" width="13.453125" style="263" customWidth="1"/>
    <col min="6923" max="6923" width="10.36328125" style="263" customWidth="1"/>
    <col min="6924" max="6924" width="13.54296875" style="263" customWidth="1"/>
    <col min="6925" max="6925" width="11.36328125" style="263" customWidth="1"/>
    <col min="6926" max="6926" width="12.90625" style="263" customWidth="1"/>
    <col min="6927" max="6928" width="8.7265625" style="263"/>
    <col min="6929" max="6929" width="5" style="263" customWidth="1"/>
    <col min="6930" max="6930" width="6.453125" style="263" customWidth="1"/>
    <col min="6931" max="7168" width="8.7265625" style="263"/>
    <col min="7169" max="7169" width="8" style="263" customWidth="1"/>
    <col min="7170" max="7170" width="50.81640625" style="263" customWidth="1"/>
    <col min="7171" max="7171" width="12.90625" style="263" customWidth="1"/>
    <col min="7172" max="7172" width="8.36328125" style="263" customWidth="1"/>
    <col min="7173" max="7173" width="9.08984375" style="263" customWidth="1"/>
    <col min="7174" max="7174" width="14.6328125" style="263" customWidth="1"/>
    <col min="7175" max="7175" width="8.6328125" style="263" customWidth="1"/>
    <col min="7176" max="7176" width="13.6328125" style="263" customWidth="1"/>
    <col min="7177" max="7177" width="7.6328125" style="263" customWidth="1"/>
    <col min="7178" max="7178" width="13.453125" style="263" customWidth="1"/>
    <col min="7179" max="7179" width="10.36328125" style="263" customWidth="1"/>
    <col min="7180" max="7180" width="13.54296875" style="263" customWidth="1"/>
    <col min="7181" max="7181" width="11.36328125" style="263" customWidth="1"/>
    <col min="7182" max="7182" width="12.90625" style="263" customWidth="1"/>
    <col min="7183" max="7184" width="8.7265625" style="263"/>
    <col min="7185" max="7185" width="5" style="263" customWidth="1"/>
    <col min="7186" max="7186" width="6.453125" style="263" customWidth="1"/>
    <col min="7187" max="7424" width="8.7265625" style="263"/>
    <col min="7425" max="7425" width="8" style="263" customWidth="1"/>
    <col min="7426" max="7426" width="50.81640625" style="263" customWidth="1"/>
    <col min="7427" max="7427" width="12.90625" style="263" customWidth="1"/>
    <col min="7428" max="7428" width="8.36328125" style="263" customWidth="1"/>
    <col min="7429" max="7429" width="9.08984375" style="263" customWidth="1"/>
    <col min="7430" max="7430" width="14.6328125" style="263" customWidth="1"/>
    <col min="7431" max="7431" width="8.6328125" style="263" customWidth="1"/>
    <col min="7432" max="7432" width="13.6328125" style="263" customWidth="1"/>
    <col min="7433" max="7433" width="7.6328125" style="263" customWidth="1"/>
    <col min="7434" max="7434" width="13.453125" style="263" customWidth="1"/>
    <col min="7435" max="7435" width="10.36328125" style="263" customWidth="1"/>
    <col min="7436" max="7436" width="13.54296875" style="263" customWidth="1"/>
    <col min="7437" max="7437" width="11.36328125" style="263" customWidth="1"/>
    <col min="7438" max="7438" width="12.90625" style="263" customWidth="1"/>
    <col min="7439" max="7440" width="8.7265625" style="263"/>
    <col min="7441" max="7441" width="5" style="263" customWidth="1"/>
    <col min="7442" max="7442" width="6.453125" style="263" customWidth="1"/>
    <col min="7443" max="7680" width="8.7265625" style="263"/>
    <col min="7681" max="7681" width="8" style="263" customWidth="1"/>
    <col min="7682" max="7682" width="50.81640625" style="263" customWidth="1"/>
    <col min="7683" max="7683" width="12.90625" style="263" customWidth="1"/>
    <col min="7684" max="7684" width="8.36328125" style="263" customWidth="1"/>
    <col min="7685" max="7685" width="9.08984375" style="263" customWidth="1"/>
    <col min="7686" max="7686" width="14.6328125" style="263" customWidth="1"/>
    <col min="7687" max="7687" width="8.6328125" style="263" customWidth="1"/>
    <col min="7688" max="7688" width="13.6328125" style="263" customWidth="1"/>
    <col min="7689" max="7689" width="7.6328125" style="263" customWidth="1"/>
    <col min="7690" max="7690" width="13.453125" style="263" customWidth="1"/>
    <col min="7691" max="7691" width="10.36328125" style="263" customWidth="1"/>
    <col min="7692" max="7692" width="13.54296875" style="263" customWidth="1"/>
    <col min="7693" max="7693" width="11.36328125" style="263" customWidth="1"/>
    <col min="7694" max="7694" width="12.90625" style="263" customWidth="1"/>
    <col min="7695" max="7696" width="8.7265625" style="263"/>
    <col min="7697" max="7697" width="5" style="263" customWidth="1"/>
    <col min="7698" max="7698" width="6.453125" style="263" customWidth="1"/>
    <col min="7699" max="7936" width="8.7265625" style="263"/>
    <col min="7937" max="7937" width="8" style="263" customWidth="1"/>
    <col min="7938" max="7938" width="50.81640625" style="263" customWidth="1"/>
    <col min="7939" max="7939" width="12.90625" style="263" customWidth="1"/>
    <col min="7940" max="7940" width="8.36328125" style="263" customWidth="1"/>
    <col min="7941" max="7941" width="9.08984375" style="263" customWidth="1"/>
    <col min="7942" max="7942" width="14.6328125" style="263" customWidth="1"/>
    <col min="7943" max="7943" width="8.6328125" style="263" customWidth="1"/>
    <col min="7944" max="7944" width="13.6328125" style="263" customWidth="1"/>
    <col min="7945" max="7945" width="7.6328125" style="263" customWidth="1"/>
    <col min="7946" max="7946" width="13.453125" style="263" customWidth="1"/>
    <col min="7947" max="7947" width="10.36328125" style="263" customWidth="1"/>
    <col min="7948" max="7948" width="13.54296875" style="263" customWidth="1"/>
    <col min="7949" max="7949" width="11.36328125" style="263" customWidth="1"/>
    <col min="7950" max="7950" width="12.90625" style="263" customWidth="1"/>
    <col min="7951" max="7952" width="8.7265625" style="263"/>
    <col min="7953" max="7953" width="5" style="263" customWidth="1"/>
    <col min="7954" max="7954" width="6.453125" style="263" customWidth="1"/>
    <col min="7955" max="8192" width="8.7265625" style="263"/>
    <col min="8193" max="8193" width="8" style="263" customWidth="1"/>
    <col min="8194" max="8194" width="50.81640625" style="263" customWidth="1"/>
    <col min="8195" max="8195" width="12.90625" style="263" customWidth="1"/>
    <col min="8196" max="8196" width="8.36328125" style="263" customWidth="1"/>
    <col min="8197" max="8197" width="9.08984375" style="263" customWidth="1"/>
    <col min="8198" max="8198" width="14.6328125" style="263" customWidth="1"/>
    <col min="8199" max="8199" width="8.6328125" style="263" customWidth="1"/>
    <col min="8200" max="8200" width="13.6328125" style="263" customWidth="1"/>
    <col min="8201" max="8201" width="7.6328125" style="263" customWidth="1"/>
    <col min="8202" max="8202" width="13.453125" style="263" customWidth="1"/>
    <col min="8203" max="8203" width="10.36328125" style="263" customWidth="1"/>
    <col min="8204" max="8204" width="13.54296875" style="263" customWidth="1"/>
    <col min="8205" max="8205" width="11.36328125" style="263" customWidth="1"/>
    <col min="8206" max="8206" width="12.90625" style="263" customWidth="1"/>
    <col min="8207" max="8208" width="8.7265625" style="263"/>
    <col min="8209" max="8209" width="5" style="263" customWidth="1"/>
    <col min="8210" max="8210" width="6.453125" style="263" customWidth="1"/>
    <col min="8211" max="8448" width="8.7265625" style="263"/>
    <col min="8449" max="8449" width="8" style="263" customWidth="1"/>
    <col min="8450" max="8450" width="50.81640625" style="263" customWidth="1"/>
    <col min="8451" max="8451" width="12.90625" style="263" customWidth="1"/>
    <col min="8452" max="8452" width="8.36328125" style="263" customWidth="1"/>
    <col min="8453" max="8453" width="9.08984375" style="263" customWidth="1"/>
    <col min="8454" max="8454" width="14.6328125" style="263" customWidth="1"/>
    <col min="8455" max="8455" width="8.6328125" style="263" customWidth="1"/>
    <col min="8456" max="8456" width="13.6328125" style="263" customWidth="1"/>
    <col min="8457" max="8457" width="7.6328125" style="263" customWidth="1"/>
    <col min="8458" max="8458" width="13.453125" style="263" customWidth="1"/>
    <col min="8459" max="8459" width="10.36328125" style="263" customWidth="1"/>
    <col min="8460" max="8460" width="13.54296875" style="263" customWidth="1"/>
    <col min="8461" max="8461" width="11.36328125" style="263" customWidth="1"/>
    <col min="8462" max="8462" width="12.90625" style="263" customWidth="1"/>
    <col min="8463" max="8464" width="8.7265625" style="263"/>
    <col min="8465" max="8465" width="5" style="263" customWidth="1"/>
    <col min="8466" max="8466" width="6.453125" style="263" customWidth="1"/>
    <col min="8467" max="8704" width="8.7265625" style="263"/>
    <col min="8705" max="8705" width="8" style="263" customWidth="1"/>
    <col min="8706" max="8706" width="50.81640625" style="263" customWidth="1"/>
    <col min="8707" max="8707" width="12.90625" style="263" customWidth="1"/>
    <col min="8708" max="8708" width="8.36328125" style="263" customWidth="1"/>
    <col min="8709" max="8709" width="9.08984375" style="263" customWidth="1"/>
    <col min="8710" max="8710" width="14.6328125" style="263" customWidth="1"/>
    <col min="8711" max="8711" width="8.6328125" style="263" customWidth="1"/>
    <col min="8712" max="8712" width="13.6328125" style="263" customWidth="1"/>
    <col min="8713" max="8713" width="7.6328125" style="263" customWidth="1"/>
    <col min="8714" max="8714" width="13.453125" style="263" customWidth="1"/>
    <col min="8715" max="8715" width="10.36328125" style="263" customWidth="1"/>
    <col min="8716" max="8716" width="13.54296875" style="263" customWidth="1"/>
    <col min="8717" max="8717" width="11.36328125" style="263" customWidth="1"/>
    <col min="8718" max="8718" width="12.90625" style="263" customWidth="1"/>
    <col min="8719" max="8720" width="8.7265625" style="263"/>
    <col min="8721" max="8721" width="5" style="263" customWidth="1"/>
    <col min="8722" max="8722" width="6.453125" style="263" customWidth="1"/>
    <col min="8723" max="8960" width="8.7265625" style="263"/>
    <col min="8961" max="8961" width="8" style="263" customWidth="1"/>
    <col min="8962" max="8962" width="50.81640625" style="263" customWidth="1"/>
    <col min="8963" max="8963" width="12.90625" style="263" customWidth="1"/>
    <col min="8964" max="8964" width="8.36328125" style="263" customWidth="1"/>
    <col min="8965" max="8965" width="9.08984375" style="263" customWidth="1"/>
    <col min="8966" max="8966" width="14.6328125" style="263" customWidth="1"/>
    <col min="8967" max="8967" width="8.6328125" style="263" customWidth="1"/>
    <col min="8968" max="8968" width="13.6328125" style="263" customWidth="1"/>
    <col min="8969" max="8969" width="7.6328125" style="263" customWidth="1"/>
    <col min="8970" max="8970" width="13.453125" style="263" customWidth="1"/>
    <col min="8971" max="8971" width="10.36328125" style="263" customWidth="1"/>
    <col min="8972" max="8972" width="13.54296875" style="263" customWidth="1"/>
    <col min="8973" max="8973" width="11.36328125" style="263" customWidth="1"/>
    <col min="8974" max="8974" width="12.90625" style="263" customWidth="1"/>
    <col min="8975" max="8976" width="8.7265625" style="263"/>
    <col min="8977" max="8977" width="5" style="263" customWidth="1"/>
    <col min="8978" max="8978" width="6.453125" style="263" customWidth="1"/>
    <col min="8979" max="9216" width="8.7265625" style="263"/>
    <col min="9217" max="9217" width="8" style="263" customWidth="1"/>
    <col min="9218" max="9218" width="50.81640625" style="263" customWidth="1"/>
    <col min="9219" max="9219" width="12.90625" style="263" customWidth="1"/>
    <col min="9220" max="9220" width="8.36328125" style="263" customWidth="1"/>
    <col min="9221" max="9221" width="9.08984375" style="263" customWidth="1"/>
    <col min="9222" max="9222" width="14.6328125" style="263" customWidth="1"/>
    <col min="9223" max="9223" width="8.6328125" style="263" customWidth="1"/>
    <col min="9224" max="9224" width="13.6328125" style="263" customWidth="1"/>
    <col min="9225" max="9225" width="7.6328125" style="263" customWidth="1"/>
    <col min="9226" max="9226" width="13.453125" style="263" customWidth="1"/>
    <col min="9227" max="9227" width="10.36328125" style="263" customWidth="1"/>
    <col min="9228" max="9228" width="13.54296875" style="263" customWidth="1"/>
    <col min="9229" max="9229" width="11.36328125" style="263" customWidth="1"/>
    <col min="9230" max="9230" width="12.90625" style="263" customWidth="1"/>
    <col min="9231" max="9232" width="8.7265625" style="263"/>
    <col min="9233" max="9233" width="5" style="263" customWidth="1"/>
    <col min="9234" max="9234" width="6.453125" style="263" customWidth="1"/>
    <col min="9235" max="9472" width="8.7265625" style="263"/>
    <col min="9473" max="9473" width="8" style="263" customWidth="1"/>
    <col min="9474" max="9474" width="50.81640625" style="263" customWidth="1"/>
    <col min="9475" max="9475" width="12.90625" style="263" customWidth="1"/>
    <col min="9476" max="9476" width="8.36328125" style="263" customWidth="1"/>
    <col min="9477" max="9477" width="9.08984375" style="263" customWidth="1"/>
    <col min="9478" max="9478" width="14.6328125" style="263" customWidth="1"/>
    <col min="9479" max="9479" width="8.6328125" style="263" customWidth="1"/>
    <col min="9480" max="9480" width="13.6328125" style="263" customWidth="1"/>
    <col min="9481" max="9481" width="7.6328125" style="263" customWidth="1"/>
    <col min="9482" max="9482" width="13.453125" style="263" customWidth="1"/>
    <col min="9483" max="9483" width="10.36328125" style="263" customWidth="1"/>
    <col min="9484" max="9484" width="13.54296875" style="263" customWidth="1"/>
    <col min="9485" max="9485" width="11.36328125" style="263" customWidth="1"/>
    <col min="9486" max="9486" width="12.90625" style="263" customWidth="1"/>
    <col min="9487" max="9488" width="8.7265625" style="263"/>
    <col min="9489" max="9489" width="5" style="263" customWidth="1"/>
    <col min="9490" max="9490" width="6.453125" style="263" customWidth="1"/>
    <col min="9491" max="9728" width="8.7265625" style="263"/>
    <col min="9729" max="9729" width="8" style="263" customWidth="1"/>
    <col min="9730" max="9730" width="50.81640625" style="263" customWidth="1"/>
    <col min="9731" max="9731" width="12.90625" style="263" customWidth="1"/>
    <col min="9732" max="9732" width="8.36328125" style="263" customWidth="1"/>
    <col min="9733" max="9733" width="9.08984375" style="263" customWidth="1"/>
    <col min="9734" max="9734" width="14.6328125" style="263" customWidth="1"/>
    <col min="9735" max="9735" width="8.6328125" style="263" customWidth="1"/>
    <col min="9736" max="9736" width="13.6328125" style="263" customWidth="1"/>
    <col min="9737" max="9737" width="7.6328125" style="263" customWidth="1"/>
    <col min="9738" max="9738" width="13.453125" style="263" customWidth="1"/>
    <col min="9739" max="9739" width="10.36328125" style="263" customWidth="1"/>
    <col min="9740" max="9740" width="13.54296875" style="263" customWidth="1"/>
    <col min="9741" max="9741" width="11.36328125" style="263" customWidth="1"/>
    <col min="9742" max="9742" width="12.90625" style="263" customWidth="1"/>
    <col min="9743" max="9744" width="8.7265625" style="263"/>
    <col min="9745" max="9745" width="5" style="263" customWidth="1"/>
    <col min="9746" max="9746" width="6.453125" style="263" customWidth="1"/>
    <col min="9747" max="9984" width="8.7265625" style="263"/>
    <col min="9985" max="9985" width="8" style="263" customWidth="1"/>
    <col min="9986" max="9986" width="50.81640625" style="263" customWidth="1"/>
    <col min="9987" max="9987" width="12.90625" style="263" customWidth="1"/>
    <col min="9988" max="9988" width="8.36328125" style="263" customWidth="1"/>
    <col min="9989" max="9989" width="9.08984375" style="263" customWidth="1"/>
    <col min="9990" max="9990" width="14.6328125" style="263" customWidth="1"/>
    <col min="9991" max="9991" width="8.6328125" style="263" customWidth="1"/>
    <col min="9992" max="9992" width="13.6328125" style="263" customWidth="1"/>
    <col min="9993" max="9993" width="7.6328125" style="263" customWidth="1"/>
    <col min="9994" max="9994" width="13.453125" style="263" customWidth="1"/>
    <col min="9995" max="9995" width="10.36328125" style="263" customWidth="1"/>
    <col min="9996" max="9996" width="13.54296875" style="263" customWidth="1"/>
    <col min="9997" max="9997" width="11.36328125" style="263" customWidth="1"/>
    <col min="9998" max="9998" width="12.90625" style="263" customWidth="1"/>
    <col min="9999" max="10000" width="8.7265625" style="263"/>
    <col min="10001" max="10001" width="5" style="263" customWidth="1"/>
    <col min="10002" max="10002" width="6.453125" style="263" customWidth="1"/>
    <col min="10003" max="10240" width="8.7265625" style="263"/>
    <col min="10241" max="10241" width="8" style="263" customWidth="1"/>
    <col min="10242" max="10242" width="50.81640625" style="263" customWidth="1"/>
    <col min="10243" max="10243" width="12.90625" style="263" customWidth="1"/>
    <col min="10244" max="10244" width="8.36328125" style="263" customWidth="1"/>
    <col min="10245" max="10245" width="9.08984375" style="263" customWidth="1"/>
    <col min="10246" max="10246" width="14.6328125" style="263" customWidth="1"/>
    <col min="10247" max="10247" width="8.6328125" style="263" customWidth="1"/>
    <col min="10248" max="10248" width="13.6328125" style="263" customWidth="1"/>
    <col min="10249" max="10249" width="7.6328125" style="263" customWidth="1"/>
    <col min="10250" max="10250" width="13.453125" style="263" customWidth="1"/>
    <col min="10251" max="10251" width="10.36328125" style="263" customWidth="1"/>
    <col min="10252" max="10252" width="13.54296875" style="263" customWidth="1"/>
    <col min="10253" max="10253" width="11.36328125" style="263" customWidth="1"/>
    <col min="10254" max="10254" width="12.90625" style="263" customWidth="1"/>
    <col min="10255" max="10256" width="8.7265625" style="263"/>
    <col min="10257" max="10257" width="5" style="263" customWidth="1"/>
    <col min="10258" max="10258" width="6.453125" style="263" customWidth="1"/>
    <col min="10259" max="10496" width="8.7265625" style="263"/>
    <col min="10497" max="10497" width="8" style="263" customWidth="1"/>
    <col min="10498" max="10498" width="50.81640625" style="263" customWidth="1"/>
    <col min="10499" max="10499" width="12.90625" style="263" customWidth="1"/>
    <col min="10500" max="10500" width="8.36328125" style="263" customWidth="1"/>
    <col min="10501" max="10501" width="9.08984375" style="263" customWidth="1"/>
    <col min="10502" max="10502" width="14.6328125" style="263" customWidth="1"/>
    <col min="10503" max="10503" width="8.6328125" style="263" customWidth="1"/>
    <col min="10504" max="10504" width="13.6328125" style="263" customWidth="1"/>
    <col min="10505" max="10505" width="7.6328125" style="263" customWidth="1"/>
    <col min="10506" max="10506" width="13.453125" style="263" customWidth="1"/>
    <col min="10507" max="10507" width="10.36328125" style="263" customWidth="1"/>
    <col min="10508" max="10508" width="13.54296875" style="263" customWidth="1"/>
    <col min="10509" max="10509" width="11.36328125" style="263" customWidth="1"/>
    <col min="10510" max="10510" width="12.90625" style="263" customWidth="1"/>
    <col min="10511" max="10512" width="8.7265625" style="263"/>
    <col min="10513" max="10513" width="5" style="263" customWidth="1"/>
    <col min="10514" max="10514" width="6.453125" style="263" customWidth="1"/>
    <col min="10515" max="10752" width="8.7265625" style="263"/>
    <col min="10753" max="10753" width="8" style="263" customWidth="1"/>
    <col min="10754" max="10754" width="50.81640625" style="263" customWidth="1"/>
    <col min="10755" max="10755" width="12.90625" style="263" customWidth="1"/>
    <col min="10756" max="10756" width="8.36328125" style="263" customWidth="1"/>
    <col min="10757" max="10757" width="9.08984375" style="263" customWidth="1"/>
    <col min="10758" max="10758" width="14.6328125" style="263" customWidth="1"/>
    <col min="10759" max="10759" width="8.6328125" style="263" customWidth="1"/>
    <col min="10760" max="10760" width="13.6328125" style="263" customWidth="1"/>
    <col min="10761" max="10761" width="7.6328125" style="263" customWidth="1"/>
    <col min="10762" max="10762" width="13.453125" style="263" customWidth="1"/>
    <col min="10763" max="10763" width="10.36328125" style="263" customWidth="1"/>
    <col min="10764" max="10764" width="13.54296875" style="263" customWidth="1"/>
    <col min="10765" max="10765" width="11.36328125" style="263" customWidth="1"/>
    <col min="10766" max="10766" width="12.90625" style="263" customWidth="1"/>
    <col min="10767" max="10768" width="8.7265625" style="263"/>
    <col min="10769" max="10769" width="5" style="263" customWidth="1"/>
    <col min="10770" max="10770" width="6.453125" style="263" customWidth="1"/>
    <col min="10771" max="11008" width="8.7265625" style="263"/>
    <col min="11009" max="11009" width="8" style="263" customWidth="1"/>
    <col min="11010" max="11010" width="50.81640625" style="263" customWidth="1"/>
    <col min="11011" max="11011" width="12.90625" style="263" customWidth="1"/>
    <col min="11012" max="11012" width="8.36328125" style="263" customWidth="1"/>
    <col min="11013" max="11013" width="9.08984375" style="263" customWidth="1"/>
    <col min="11014" max="11014" width="14.6328125" style="263" customWidth="1"/>
    <col min="11015" max="11015" width="8.6328125" style="263" customWidth="1"/>
    <col min="11016" max="11016" width="13.6328125" style="263" customWidth="1"/>
    <col min="11017" max="11017" width="7.6328125" style="263" customWidth="1"/>
    <col min="11018" max="11018" width="13.453125" style="263" customWidth="1"/>
    <col min="11019" max="11019" width="10.36328125" style="263" customWidth="1"/>
    <col min="11020" max="11020" width="13.54296875" style="263" customWidth="1"/>
    <col min="11021" max="11021" width="11.36328125" style="263" customWidth="1"/>
    <col min="11022" max="11022" width="12.90625" style="263" customWidth="1"/>
    <col min="11023" max="11024" width="8.7265625" style="263"/>
    <col min="11025" max="11025" width="5" style="263" customWidth="1"/>
    <col min="11026" max="11026" width="6.453125" style="263" customWidth="1"/>
    <col min="11027" max="11264" width="8.7265625" style="263"/>
    <col min="11265" max="11265" width="8" style="263" customWidth="1"/>
    <col min="11266" max="11266" width="50.81640625" style="263" customWidth="1"/>
    <col min="11267" max="11267" width="12.90625" style="263" customWidth="1"/>
    <col min="11268" max="11268" width="8.36328125" style="263" customWidth="1"/>
    <col min="11269" max="11269" width="9.08984375" style="263" customWidth="1"/>
    <col min="11270" max="11270" width="14.6328125" style="263" customWidth="1"/>
    <col min="11271" max="11271" width="8.6328125" style="263" customWidth="1"/>
    <col min="11272" max="11272" width="13.6328125" style="263" customWidth="1"/>
    <col min="11273" max="11273" width="7.6328125" style="263" customWidth="1"/>
    <col min="11274" max="11274" width="13.453125" style="263" customWidth="1"/>
    <col min="11275" max="11275" width="10.36328125" style="263" customWidth="1"/>
    <col min="11276" max="11276" width="13.54296875" style="263" customWidth="1"/>
    <col min="11277" max="11277" width="11.36328125" style="263" customWidth="1"/>
    <col min="11278" max="11278" width="12.90625" style="263" customWidth="1"/>
    <col min="11279" max="11280" width="8.7265625" style="263"/>
    <col min="11281" max="11281" width="5" style="263" customWidth="1"/>
    <col min="11282" max="11282" width="6.453125" style="263" customWidth="1"/>
    <col min="11283" max="11520" width="8.7265625" style="263"/>
    <col min="11521" max="11521" width="8" style="263" customWidth="1"/>
    <col min="11522" max="11522" width="50.81640625" style="263" customWidth="1"/>
    <col min="11523" max="11523" width="12.90625" style="263" customWidth="1"/>
    <col min="11524" max="11524" width="8.36328125" style="263" customWidth="1"/>
    <col min="11525" max="11525" width="9.08984375" style="263" customWidth="1"/>
    <col min="11526" max="11526" width="14.6328125" style="263" customWidth="1"/>
    <col min="11527" max="11527" width="8.6328125" style="263" customWidth="1"/>
    <col min="11528" max="11528" width="13.6328125" style="263" customWidth="1"/>
    <col min="11529" max="11529" width="7.6328125" style="263" customWidth="1"/>
    <col min="11530" max="11530" width="13.453125" style="263" customWidth="1"/>
    <col min="11531" max="11531" width="10.36328125" style="263" customWidth="1"/>
    <col min="11532" max="11532" width="13.54296875" style="263" customWidth="1"/>
    <col min="11533" max="11533" width="11.36328125" style="263" customWidth="1"/>
    <col min="11534" max="11534" width="12.90625" style="263" customWidth="1"/>
    <col min="11535" max="11536" width="8.7265625" style="263"/>
    <col min="11537" max="11537" width="5" style="263" customWidth="1"/>
    <col min="11538" max="11538" width="6.453125" style="263" customWidth="1"/>
    <col min="11539" max="11776" width="8.7265625" style="263"/>
    <col min="11777" max="11777" width="8" style="263" customWidth="1"/>
    <col min="11778" max="11778" width="50.81640625" style="263" customWidth="1"/>
    <col min="11779" max="11779" width="12.90625" style="263" customWidth="1"/>
    <col min="11780" max="11780" width="8.36328125" style="263" customWidth="1"/>
    <col min="11781" max="11781" width="9.08984375" style="263" customWidth="1"/>
    <col min="11782" max="11782" width="14.6328125" style="263" customWidth="1"/>
    <col min="11783" max="11783" width="8.6328125" style="263" customWidth="1"/>
    <col min="11784" max="11784" width="13.6328125" style="263" customWidth="1"/>
    <col min="11785" max="11785" width="7.6328125" style="263" customWidth="1"/>
    <col min="11786" max="11786" width="13.453125" style="263" customWidth="1"/>
    <col min="11787" max="11787" width="10.36328125" style="263" customWidth="1"/>
    <col min="11788" max="11788" width="13.54296875" style="263" customWidth="1"/>
    <col min="11789" max="11789" width="11.36328125" style="263" customWidth="1"/>
    <col min="11790" max="11790" width="12.90625" style="263" customWidth="1"/>
    <col min="11791" max="11792" width="8.7265625" style="263"/>
    <col min="11793" max="11793" width="5" style="263" customWidth="1"/>
    <col min="11794" max="11794" width="6.453125" style="263" customWidth="1"/>
    <col min="11795" max="12032" width="8.7265625" style="263"/>
    <col min="12033" max="12033" width="8" style="263" customWidth="1"/>
    <col min="12034" max="12034" width="50.81640625" style="263" customWidth="1"/>
    <col min="12035" max="12035" width="12.90625" style="263" customWidth="1"/>
    <col min="12036" max="12036" width="8.36328125" style="263" customWidth="1"/>
    <col min="12037" max="12037" width="9.08984375" style="263" customWidth="1"/>
    <col min="12038" max="12038" width="14.6328125" style="263" customWidth="1"/>
    <col min="12039" max="12039" width="8.6328125" style="263" customWidth="1"/>
    <col min="12040" max="12040" width="13.6328125" style="263" customWidth="1"/>
    <col min="12041" max="12041" width="7.6328125" style="263" customWidth="1"/>
    <col min="12042" max="12042" width="13.453125" style="263" customWidth="1"/>
    <col min="12043" max="12043" width="10.36328125" style="263" customWidth="1"/>
    <col min="12044" max="12044" width="13.54296875" style="263" customWidth="1"/>
    <col min="12045" max="12045" width="11.36328125" style="263" customWidth="1"/>
    <col min="12046" max="12046" width="12.90625" style="263" customWidth="1"/>
    <col min="12047" max="12048" width="8.7265625" style="263"/>
    <col min="12049" max="12049" width="5" style="263" customWidth="1"/>
    <col min="12050" max="12050" width="6.453125" style="263" customWidth="1"/>
    <col min="12051" max="12288" width="8.7265625" style="263"/>
    <col min="12289" max="12289" width="8" style="263" customWidth="1"/>
    <col min="12290" max="12290" width="50.81640625" style="263" customWidth="1"/>
    <col min="12291" max="12291" width="12.90625" style="263" customWidth="1"/>
    <col min="12292" max="12292" width="8.36328125" style="263" customWidth="1"/>
    <col min="12293" max="12293" width="9.08984375" style="263" customWidth="1"/>
    <col min="12294" max="12294" width="14.6328125" style="263" customWidth="1"/>
    <col min="12295" max="12295" width="8.6328125" style="263" customWidth="1"/>
    <col min="12296" max="12296" width="13.6328125" style="263" customWidth="1"/>
    <col min="12297" max="12297" width="7.6328125" style="263" customWidth="1"/>
    <col min="12298" max="12298" width="13.453125" style="263" customWidth="1"/>
    <col min="12299" max="12299" width="10.36328125" style="263" customWidth="1"/>
    <col min="12300" max="12300" width="13.54296875" style="263" customWidth="1"/>
    <col min="12301" max="12301" width="11.36328125" style="263" customWidth="1"/>
    <col min="12302" max="12302" width="12.90625" style="263" customWidth="1"/>
    <col min="12303" max="12304" width="8.7265625" style="263"/>
    <col min="12305" max="12305" width="5" style="263" customWidth="1"/>
    <col min="12306" max="12306" width="6.453125" style="263" customWidth="1"/>
    <col min="12307" max="12544" width="8.7265625" style="263"/>
    <col min="12545" max="12545" width="8" style="263" customWidth="1"/>
    <col min="12546" max="12546" width="50.81640625" style="263" customWidth="1"/>
    <col min="12547" max="12547" width="12.90625" style="263" customWidth="1"/>
    <col min="12548" max="12548" width="8.36328125" style="263" customWidth="1"/>
    <col min="12549" max="12549" width="9.08984375" style="263" customWidth="1"/>
    <col min="12550" max="12550" width="14.6328125" style="263" customWidth="1"/>
    <col min="12551" max="12551" width="8.6328125" style="263" customWidth="1"/>
    <col min="12552" max="12552" width="13.6328125" style="263" customWidth="1"/>
    <col min="12553" max="12553" width="7.6328125" style="263" customWidth="1"/>
    <col min="12554" max="12554" width="13.453125" style="263" customWidth="1"/>
    <col min="12555" max="12555" width="10.36328125" style="263" customWidth="1"/>
    <col min="12556" max="12556" width="13.54296875" style="263" customWidth="1"/>
    <col min="12557" max="12557" width="11.36328125" style="263" customWidth="1"/>
    <col min="12558" max="12558" width="12.90625" style="263" customWidth="1"/>
    <col min="12559" max="12560" width="8.7265625" style="263"/>
    <col min="12561" max="12561" width="5" style="263" customWidth="1"/>
    <col min="12562" max="12562" width="6.453125" style="263" customWidth="1"/>
    <col min="12563" max="12800" width="8.7265625" style="263"/>
    <col min="12801" max="12801" width="8" style="263" customWidth="1"/>
    <col min="12802" max="12802" width="50.81640625" style="263" customWidth="1"/>
    <col min="12803" max="12803" width="12.90625" style="263" customWidth="1"/>
    <col min="12804" max="12804" width="8.36328125" style="263" customWidth="1"/>
    <col min="12805" max="12805" width="9.08984375" style="263" customWidth="1"/>
    <col min="12806" max="12806" width="14.6328125" style="263" customWidth="1"/>
    <col min="12807" max="12807" width="8.6328125" style="263" customWidth="1"/>
    <col min="12808" max="12808" width="13.6328125" style="263" customWidth="1"/>
    <col min="12809" max="12809" width="7.6328125" style="263" customWidth="1"/>
    <col min="12810" max="12810" width="13.453125" style="263" customWidth="1"/>
    <col min="12811" max="12811" width="10.36328125" style="263" customWidth="1"/>
    <col min="12812" max="12812" width="13.54296875" style="263" customWidth="1"/>
    <col min="12813" max="12813" width="11.36328125" style="263" customWidth="1"/>
    <col min="12814" max="12814" width="12.90625" style="263" customWidth="1"/>
    <col min="12815" max="12816" width="8.7265625" style="263"/>
    <col min="12817" max="12817" width="5" style="263" customWidth="1"/>
    <col min="12818" max="12818" width="6.453125" style="263" customWidth="1"/>
    <col min="12819" max="13056" width="8.7265625" style="263"/>
    <col min="13057" max="13057" width="8" style="263" customWidth="1"/>
    <col min="13058" max="13058" width="50.81640625" style="263" customWidth="1"/>
    <col min="13059" max="13059" width="12.90625" style="263" customWidth="1"/>
    <col min="13060" max="13060" width="8.36328125" style="263" customWidth="1"/>
    <col min="13061" max="13061" width="9.08984375" style="263" customWidth="1"/>
    <col min="13062" max="13062" width="14.6328125" style="263" customWidth="1"/>
    <col min="13063" max="13063" width="8.6328125" style="263" customWidth="1"/>
    <col min="13064" max="13064" width="13.6328125" style="263" customWidth="1"/>
    <col min="13065" max="13065" width="7.6328125" style="263" customWidth="1"/>
    <col min="13066" max="13066" width="13.453125" style="263" customWidth="1"/>
    <col min="13067" max="13067" width="10.36328125" style="263" customWidth="1"/>
    <col min="13068" max="13068" width="13.54296875" style="263" customWidth="1"/>
    <col min="13069" max="13069" width="11.36328125" style="263" customWidth="1"/>
    <col min="13070" max="13070" width="12.90625" style="263" customWidth="1"/>
    <col min="13071" max="13072" width="8.7265625" style="263"/>
    <col min="13073" max="13073" width="5" style="263" customWidth="1"/>
    <col min="13074" max="13074" width="6.453125" style="263" customWidth="1"/>
    <col min="13075" max="13312" width="8.7265625" style="263"/>
    <col min="13313" max="13313" width="8" style="263" customWidth="1"/>
    <col min="13314" max="13314" width="50.81640625" style="263" customWidth="1"/>
    <col min="13315" max="13315" width="12.90625" style="263" customWidth="1"/>
    <col min="13316" max="13316" width="8.36328125" style="263" customWidth="1"/>
    <col min="13317" max="13317" width="9.08984375" style="263" customWidth="1"/>
    <col min="13318" max="13318" width="14.6328125" style="263" customWidth="1"/>
    <col min="13319" max="13319" width="8.6328125" style="263" customWidth="1"/>
    <col min="13320" max="13320" width="13.6328125" style="263" customWidth="1"/>
    <col min="13321" max="13321" width="7.6328125" style="263" customWidth="1"/>
    <col min="13322" max="13322" width="13.453125" style="263" customWidth="1"/>
    <col min="13323" max="13323" width="10.36328125" style="263" customWidth="1"/>
    <col min="13324" max="13324" width="13.54296875" style="263" customWidth="1"/>
    <col min="13325" max="13325" width="11.36328125" style="263" customWidth="1"/>
    <col min="13326" max="13326" width="12.90625" style="263" customWidth="1"/>
    <col min="13327" max="13328" width="8.7265625" style="263"/>
    <col min="13329" max="13329" width="5" style="263" customWidth="1"/>
    <col min="13330" max="13330" width="6.453125" style="263" customWidth="1"/>
    <col min="13331" max="13568" width="8.7265625" style="263"/>
    <col min="13569" max="13569" width="8" style="263" customWidth="1"/>
    <col min="13570" max="13570" width="50.81640625" style="263" customWidth="1"/>
    <col min="13571" max="13571" width="12.90625" style="263" customWidth="1"/>
    <col min="13572" max="13572" width="8.36328125" style="263" customWidth="1"/>
    <col min="13573" max="13573" width="9.08984375" style="263" customWidth="1"/>
    <col min="13574" max="13574" width="14.6328125" style="263" customWidth="1"/>
    <col min="13575" max="13575" width="8.6328125" style="263" customWidth="1"/>
    <col min="13576" max="13576" width="13.6328125" style="263" customWidth="1"/>
    <col min="13577" max="13577" width="7.6328125" style="263" customWidth="1"/>
    <col min="13578" max="13578" width="13.453125" style="263" customWidth="1"/>
    <col min="13579" max="13579" width="10.36328125" style="263" customWidth="1"/>
    <col min="13580" max="13580" width="13.54296875" style="263" customWidth="1"/>
    <col min="13581" max="13581" width="11.36328125" style="263" customWidth="1"/>
    <col min="13582" max="13582" width="12.90625" style="263" customWidth="1"/>
    <col min="13583" max="13584" width="8.7265625" style="263"/>
    <col min="13585" max="13585" width="5" style="263" customWidth="1"/>
    <col min="13586" max="13586" width="6.453125" style="263" customWidth="1"/>
    <col min="13587" max="13824" width="8.7265625" style="263"/>
    <col min="13825" max="13825" width="8" style="263" customWidth="1"/>
    <col min="13826" max="13826" width="50.81640625" style="263" customWidth="1"/>
    <col min="13827" max="13827" width="12.90625" style="263" customWidth="1"/>
    <col min="13828" max="13828" width="8.36328125" style="263" customWidth="1"/>
    <col min="13829" max="13829" width="9.08984375" style="263" customWidth="1"/>
    <col min="13830" max="13830" width="14.6328125" style="263" customWidth="1"/>
    <col min="13831" max="13831" width="8.6328125" style="263" customWidth="1"/>
    <col min="13832" max="13832" width="13.6328125" style="263" customWidth="1"/>
    <col min="13833" max="13833" width="7.6328125" style="263" customWidth="1"/>
    <col min="13834" max="13834" width="13.453125" style="263" customWidth="1"/>
    <col min="13835" max="13835" width="10.36328125" style="263" customWidth="1"/>
    <col min="13836" max="13836" width="13.54296875" style="263" customWidth="1"/>
    <col min="13837" max="13837" width="11.36328125" style="263" customWidth="1"/>
    <col min="13838" max="13838" width="12.90625" style="263" customWidth="1"/>
    <col min="13839" max="13840" width="8.7265625" style="263"/>
    <col min="13841" max="13841" width="5" style="263" customWidth="1"/>
    <col min="13842" max="13842" width="6.453125" style="263" customWidth="1"/>
    <col min="13843" max="14080" width="8.7265625" style="263"/>
    <col min="14081" max="14081" width="8" style="263" customWidth="1"/>
    <col min="14082" max="14082" width="50.81640625" style="263" customWidth="1"/>
    <col min="14083" max="14083" width="12.90625" style="263" customWidth="1"/>
    <col min="14084" max="14084" width="8.36328125" style="263" customWidth="1"/>
    <col min="14085" max="14085" width="9.08984375" style="263" customWidth="1"/>
    <col min="14086" max="14086" width="14.6328125" style="263" customWidth="1"/>
    <col min="14087" max="14087" width="8.6328125" style="263" customWidth="1"/>
    <col min="14088" max="14088" width="13.6328125" style="263" customWidth="1"/>
    <col min="14089" max="14089" width="7.6328125" style="263" customWidth="1"/>
    <col min="14090" max="14090" width="13.453125" style="263" customWidth="1"/>
    <col min="14091" max="14091" width="10.36328125" style="263" customWidth="1"/>
    <col min="14092" max="14092" width="13.54296875" style="263" customWidth="1"/>
    <col min="14093" max="14093" width="11.36328125" style="263" customWidth="1"/>
    <col min="14094" max="14094" width="12.90625" style="263" customWidth="1"/>
    <col min="14095" max="14096" width="8.7265625" style="263"/>
    <col min="14097" max="14097" width="5" style="263" customWidth="1"/>
    <col min="14098" max="14098" width="6.453125" style="263" customWidth="1"/>
    <col min="14099" max="14336" width="8.7265625" style="263"/>
    <col min="14337" max="14337" width="8" style="263" customWidth="1"/>
    <col min="14338" max="14338" width="50.81640625" style="263" customWidth="1"/>
    <col min="14339" max="14339" width="12.90625" style="263" customWidth="1"/>
    <col min="14340" max="14340" width="8.36328125" style="263" customWidth="1"/>
    <col min="14341" max="14341" width="9.08984375" style="263" customWidth="1"/>
    <col min="14342" max="14342" width="14.6328125" style="263" customWidth="1"/>
    <col min="14343" max="14343" width="8.6328125" style="263" customWidth="1"/>
    <col min="14344" max="14344" width="13.6328125" style="263" customWidth="1"/>
    <col min="14345" max="14345" width="7.6328125" style="263" customWidth="1"/>
    <col min="14346" max="14346" width="13.453125" style="263" customWidth="1"/>
    <col min="14347" max="14347" width="10.36328125" style="263" customWidth="1"/>
    <col min="14348" max="14348" width="13.54296875" style="263" customWidth="1"/>
    <col min="14349" max="14349" width="11.36328125" style="263" customWidth="1"/>
    <col min="14350" max="14350" width="12.90625" style="263" customWidth="1"/>
    <col min="14351" max="14352" width="8.7265625" style="263"/>
    <col min="14353" max="14353" width="5" style="263" customWidth="1"/>
    <col min="14354" max="14354" width="6.453125" style="263" customWidth="1"/>
    <col min="14355" max="14592" width="8.7265625" style="263"/>
    <col min="14593" max="14593" width="8" style="263" customWidth="1"/>
    <col min="14594" max="14594" width="50.81640625" style="263" customWidth="1"/>
    <col min="14595" max="14595" width="12.90625" style="263" customWidth="1"/>
    <col min="14596" max="14596" width="8.36328125" style="263" customWidth="1"/>
    <col min="14597" max="14597" width="9.08984375" style="263" customWidth="1"/>
    <col min="14598" max="14598" width="14.6328125" style="263" customWidth="1"/>
    <col min="14599" max="14599" width="8.6328125" style="263" customWidth="1"/>
    <col min="14600" max="14600" width="13.6328125" style="263" customWidth="1"/>
    <col min="14601" max="14601" width="7.6328125" style="263" customWidth="1"/>
    <col min="14602" max="14602" width="13.453125" style="263" customWidth="1"/>
    <col min="14603" max="14603" width="10.36328125" style="263" customWidth="1"/>
    <col min="14604" max="14604" width="13.54296875" style="263" customWidth="1"/>
    <col min="14605" max="14605" width="11.36328125" style="263" customWidth="1"/>
    <col min="14606" max="14606" width="12.90625" style="263" customWidth="1"/>
    <col min="14607" max="14608" width="8.7265625" style="263"/>
    <col min="14609" max="14609" width="5" style="263" customWidth="1"/>
    <col min="14610" max="14610" width="6.453125" style="263" customWidth="1"/>
    <col min="14611" max="14848" width="8.7265625" style="263"/>
    <col min="14849" max="14849" width="8" style="263" customWidth="1"/>
    <col min="14850" max="14850" width="50.81640625" style="263" customWidth="1"/>
    <col min="14851" max="14851" width="12.90625" style="263" customWidth="1"/>
    <col min="14852" max="14852" width="8.36328125" style="263" customWidth="1"/>
    <col min="14853" max="14853" width="9.08984375" style="263" customWidth="1"/>
    <col min="14854" max="14854" width="14.6328125" style="263" customWidth="1"/>
    <col min="14855" max="14855" width="8.6328125" style="263" customWidth="1"/>
    <col min="14856" max="14856" width="13.6328125" style="263" customWidth="1"/>
    <col min="14857" max="14857" width="7.6328125" style="263" customWidth="1"/>
    <col min="14858" max="14858" width="13.453125" style="263" customWidth="1"/>
    <col min="14859" max="14859" width="10.36328125" style="263" customWidth="1"/>
    <col min="14860" max="14860" width="13.54296875" style="263" customWidth="1"/>
    <col min="14861" max="14861" width="11.36328125" style="263" customWidth="1"/>
    <col min="14862" max="14862" width="12.90625" style="263" customWidth="1"/>
    <col min="14863" max="14864" width="8.7265625" style="263"/>
    <col min="14865" max="14865" width="5" style="263" customWidth="1"/>
    <col min="14866" max="14866" width="6.453125" style="263" customWidth="1"/>
    <col min="14867" max="15104" width="8.7265625" style="263"/>
    <col min="15105" max="15105" width="8" style="263" customWidth="1"/>
    <col min="15106" max="15106" width="50.81640625" style="263" customWidth="1"/>
    <col min="15107" max="15107" width="12.90625" style="263" customWidth="1"/>
    <col min="15108" max="15108" width="8.36328125" style="263" customWidth="1"/>
    <col min="15109" max="15109" width="9.08984375" style="263" customWidth="1"/>
    <col min="15110" max="15110" width="14.6328125" style="263" customWidth="1"/>
    <col min="15111" max="15111" width="8.6328125" style="263" customWidth="1"/>
    <col min="15112" max="15112" width="13.6328125" style="263" customWidth="1"/>
    <col min="15113" max="15113" width="7.6328125" style="263" customWidth="1"/>
    <col min="15114" max="15114" width="13.453125" style="263" customWidth="1"/>
    <col min="15115" max="15115" width="10.36328125" style="263" customWidth="1"/>
    <col min="15116" max="15116" width="13.54296875" style="263" customWidth="1"/>
    <col min="15117" max="15117" width="11.36328125" style="263" customWidth="1"/>
    <col min="15118" max="15118" width="12.90625" style="263" customWidth="1"/>
    <col min="15119" max="15120" width="8.7265625" style="263"/>
    <col min="15121" max="15121" width="5" style="263" customWidth="1"/>
    <col min="15122" max="15122" width="6.453125" style="263" customWidth="1"/>
    <col min="15123" max="15360" width="8.7265625" style="263"/>
    <col min="15361" max="15361" width="8" style="263" customWidth="1"/>
    <col min="15362" max="15362" width="50.81640625" style="263" customWidth="1"/>
    <col min="15363" max="15363" width="12.90625" style="263" customWidth="1"/>
    <col min="15364" max="15364" width="8.36328125" style="263" customWidth="1"/>
    <col min="15365" max="15365" width="9.08984375" style="263" customWidth="1"/>
    <col min="15366" max="15366" width="14.6328125" style="263" customWidth="1"/>
    <col min="15367" max="15367" width="8.6328125" style="263" customWidth="1"/>
    <col min="15368" max="15368" width="13.6328125" style="263" customWidth="1"/>
    <col min="15369" max="15369" width="7.6328125" style="263" customWidth="1"/>
    <col min="15370" max="15370" width="13.453125" style="263" customWidth="1"/>
    <col min="15371" max="15371" width="10.36328125" style="263" customWidth="1"/>
    <col min="15372" max="15372" width="13.54296875" style="263" customWidth="1"/>
    <col min="15373" max="15373" width="11.36328125" style="263" customWidth="1"/>
    <col min="15374" max="15374" width="12.90625" style="263" customWidth="1"/>
    <col min="15375" max="15376" width="8.7265625" style="263"/>
    <col min="15377" max="15377" width="5" style="263" customWidth="1"/>
    <col min="15378" max="15378" width="6.453125" style="263" customWidth="1"/>
    <col min="15379" max="15616" width="8.7265625" style="263"/>
    <col min="15617" max="15617" width="8" style="263" customWidth="1"/>
    <col min="15618" max="15618" width="50.81640625" style="263" customWidth="1"/>
    <col min="15619" max="15619" width="12.90625" style="263" customWidth="1"/>
    <col min="15620" max="15620" width="8.36328125" style="263" customWidth="1"/>
    <col min="15621" max="15621" width="9.08984375" style="263" customWidth="1"/>
    <col min="15622" max="15622" width="14.6328125" style="263" customWidth="1"/>
    <col min="15623" max="15623" width="8.6328125" style="263" customWidth="1"/>
    <col min="15624" max="15624" width="13.6328125" style="263" customWidth="1"/>
    <col min="15625" max="15625" width="7.6328125" style="263" customWidth="1"/>
    <col min="15626" max="15626" width="13.453125" style="263" customWidth="1"/>
    <col min="15627" max="15627" width="10.36328125" style="263" customWidth="1"/>
    <col min="15628" max="15628" width="13.54296875" style="263" customWidth="1"/>
    <col min="15629" max="15629" width="11.36328125" style="263" customWidth="1"/>
    <col min="15630" max="15630" width="12.90625" style="263" customWidth="1"/>
    <col min="15631" max="15632" width="8.7265625" style="263"/>
    <col min="15633" max="15633" width="5" style="263" customWidth="1"/>
    <col min="15634" max="15634" width="6.453125" style="263" customWidth="1"/>
    <col min="15635" max="15872" width="8.7265625" style="263"/>
    <col min="15873" max="15873" width="8" style="263" customWidth="1"/>
    <col min="15874" max="15874" width="50.81640625" style="263" customWidth="1"/>
    <col min="15875" max="15875" width="12.90625" style="263" customWidth="1"/>
    <col min="15876" max="15876" width="8.36328125" style="263" customWidth="1"/>
    <col min="15877" max="15877" width="9.08984375" style="263" customWidth="1"/>
    <col min="15878" max="15878" width="14.6328125" style="263" customWidth="1"/>
    <col min="15879" max="15879" width="8.6328125" style="263" customWidth="1"/>
    <col min="15880" max="15880" width="13.6328125" style="263" customWidth="1"/>
    <col min="15881" max="15881" width="7.6328125" style="263" customWidth="1"/>
    <col min="15882" max="15882" width="13.453125" style="263" customWidth="1"/>
    <col min="15883" max="15883" width="10.36328125" style="263" customWidth="1"/>
    <col min="15884" max="15884" width="13.54296875" style="263" customWidth="1"/>
    <col min="15885" max="15885" width="11.36328125" style="263" customWidth="1"/>
    <col min="15886" max="15886" width="12.90625" style="263" customWidth="1"/>
    <col min="15887" max="15888" width="8.7265625" style="263"/>
    <col min="15889" max="15889" width="5" style="263" customWidth="1"/>
    <col min="15890" max="15890" width="6.453125" style="263" customWidth="1"/>
    <col min="15891" max="16128" width="8.7265625" style="263"/>
    <col min="16129" max="16129" width="8" style="263" customWidth="1"/>
    <col min="16130" max="16130" width="50.81640625" style="263" customWidth="1"/>
    <col min="16131" max="16131" width="12.90625" style="263" customWidth="1"/>
    <col min="16132" max="16132" width="8.36328125" style="263" customWidth="1"/>
    <col min="16133" max="16133" width="9.08984375" style="263" customWidth="1"/>
    <col min="16134" max="16134" width="14.6328125" style="263" customWidth="1"/>
    <col min="16135" max="16135" width="8.6328125" style="263" customWidth="1"/>
    <col min="16136" max="16136" width="13.6328125" style="263" customWidth="1"/>
    <col min="16137" max="16137" width="7.6328125" style="263" customWidth="1"/>
    <col min="16138" max="16138" width="13.453125" style="263" customWidth="1"/>
    <col min="16139" max="16139" width="10.36328125" style="263" customWidth="1"/>
    <col min="16140" max="16140" width="13.54296875" style="263" customWidth="1"/>
    <col min="16141" max="16141" width="11.36328125" style="263" customWidth="1"/>
    <col min="16142" max="16142" width="12.90625" style="263" customWidth="1"/>
    <col min="16143" max="16144" width="8.7265625" style="263"/>
    <col min="16145" max="16145" width="5" style="263" customWidth="1"/>
    <col min="16146" max="16146" width="6.453125" style="263" customWidth="1"/>
    <col min="16147" max="16384" width="8.7265625" style="263"/>
  </cols>
  <sheetData>
    <row r="2" spans="1:25" ht="14">
      <c r="A2" s="537" t="s">
        <v>106</v>
      </c>
      <c r="B2" s="538"/>
      <c r="C2" s="539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40"/>
    </row>
    <row r="3" spans="1:25" ht="14">
      <c r="A3" s="541"/>
      <c r="B3" s="542"/>
      <c r="C3" s="543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4"/>
    </row>
    <row r="4" spans="1:25" ht="14">
      <c r="A4" s="541"/>
      <c r="B4" s="542"/>
      <c r="C4" s="543"/>
      <c r="D4" s="542"/>
      <c r="E4" s="542"/>
      <c r="F4" s="542" t="s">
        <v>0</v>
      </c>
      <c r="G4" s="542"/>
      <c r="H4" s="542"/>
      <c r="I4" s="542"/>
      <c r="J4" s="542"/>
      <c r="K4" s="542"/>
      <c r="L4" s="542"/>
      <c r="M4" s="542"/>
      <c r="N4" s="544"/>
    </row>
    <row r="5" spans="1:25" ht="14">
      <c r="A5" s="541"/>
      <c r="B5" s="542"/>
      <c r="C5" s="545"/>
      <c r="D5" s="546"/>
      <c r="E5" s="546"/>
      <c r="F5" s="542" t="s">
        <v>1510</v>
      </c>
      <c r="G5" s="542"/>
      <c r="H5" s="542"/>
      <c r="I5" s="542"/>
      <c r="J5" s="542"/>
      <c r="K5" s="542"/>
      <c r="L5" s="542"/>
      <c r="M5" s="542"/>
      <c r="N5" s="544"/>
    </row>
    <row r="6" spans="1:25" ht="14">
      <c r="A6" s="547" t="s">
        <v>657</v>
      </c>
      <c r="B6" s="548"/>
      <c r="C6" s="545"/>
      <c r="D6" s="546"/>
      <c r="E6" s="546"/>
      <c r="F6" s="542"/>
      <c r="G6" s="542"/>
      <c r="H6" s="542"/>
      <c r="I6" s="542"/>
      <c r="J6" s="542"/>
      <c r="K6" s="542"/>
      <c r="L6" s="542"/>
      <c r="M6" s="542"/>
      <c r="N6" s="544"/>
    </row>
    <row r="7" spans="1:25" ht="14">
      <c r="A7" s="537" t="s">
        <v>109</v>
      </c>
      <c r="B7" s="538"/>
      <c r="C7" s="549"/>
      <c r="D7" s="550"/>
      <c r="E7" s="550"/>
      <c r="F7" s="551" t="s">
        <v>110</v>
      </c>
      <c r="G7" s="552"/>
      <c r="H7" s="552"/>
      <c r="I7" s="552"/>
      <c r="J7" s="553"/>
      <c r="K7" s="538" t="s">
        <v>377</v>
      </c>
      <c r="L7" s="538"/>
      <c r="M7" s="538"/>
      <c r="N7" s="540"/>
    </row>
    <row r="8" spans="1:25" ht="14">
      <c r="A8" s="547" t="s">
        <v>1462</v>
      </c>
      <c r="B8" s="548"/>
      <c r="C8" s="554"/>
      <c r="D8" s="555"/>
      <c r="E8" s="555"/>
      <c r="F8" s="556" t="s">
        <v>113</v>
      </c>
      <c r="G8" s="556" t="s">
        <v>8</v>
      </c>
      <c r="H8" s="557"/>
      <c r="I8" s="551" t="s">
        <v>114</v>
      </c>
      <c r="J8" s="553"/>
      <c r="K8" s="558" t="s">
        <v>205</v>
      </c>
      <c r="L8" s="558"/>
      <c r="M8" s="558"/>
      <c r="N8" s="557"/>
    </row>
    <row r="9" spans="1:25" ht="14">
      <c r="A9" s="559"/>
      <c r="B9" s="537"/>
      <c r="C9" s="560"/>
      <c r="D9" s="1667" t="s">
        <v>13</v>
      </c>
      <c r="E9" s="1668"/>
      <c r="F9" s="537"/>
      <c r="G9" s="1660" t="s">
        <v>116</v>
      </c>
      <c r="H9" s="1661"/>
      <c r="I9" s="1661"/>
      <c r="J9" s="1661"/>
      <c r="K9" s="1661"/>
      <c r="L9" s="1661"/>
      <c r="M9" s="1661"/>
      <c r="N9" s="1662"/>
    </row>
    <row r="10" spans="1:25" ht="14">
      <c r="A10" s="561" t="s">
        <v>10</v>
      </c>
      <c r="B10" s="562" t="s">
        <v>11</v>
      </c>
      <c r="C10" s="563" t="s">
        <v>117</v>
      </c>
      <c r="D10" s="1669"/>
      <c r="E10" s="1670"/>
      <c r="F10" s="562" t="s">
        <v>14</v>
      </c>
      <c r="G10" s="1660" t="s">
        <v>118</v>
      </c>
      <c r="H10" s="1662"/>
      <c r="I10" s="1660" t="s">
        <v>119</v>
      </c>
      <c r="J10" s="1662"/>
      <c r="K10" s="1660" t="s">
        <v>120</v>
      </c>
      <c r="L10" s="1662"/>
      <c r="M10" s="1660" t="s">
        <v>121</v>
      </c>
      <c r="N10" s="1662"/>
    </row>
    <row r="11" spans="1:25" ht="14">
      <c r="A11" s="564"/>
      <c r="B11" s="556"/>
      <c r="C11" s="565"/>
      <c r="D11" s="1671"/>
      <c r="E11" s="1672"/>
      <c r="F11" s="556"/>
      <c r="G11" s="566" t="s">
        <v>22</v>
      </c>
      <c r="H11" s="567" t="s">
        <v>21</v>
      </c>
      <c r="I11" s="567" t="s">
        <v>22</v>
      </c>
      <c r="J11" s="567" t="s">
        <v>122</v>
      </c>
      <c r="K11" s="566" t="s">
        <v>22</v>
      </c>
      <c r="L11" s="568" t="s">
        <v>122</v>
      </c>
      <c r="M11" s="566" t="s">
        <v>22</v>
      </c>
      <c r="N11" s="566" t="s">
        <v>21</v>
      </c>
    </row>
    <row r="12" spans="1:25" s="28" customFormat="1" ht="15.65" customHeight="1">
      <c r="A12" s="567">
        <v>1</v>
      </c>
      <c r="B12" s="569" t="s">
        <v>1463</v>
      </c>
      <c r="C12" s="570">
        <v>230</v>
      </c>
      <c r="D12" s="571">
        <v>8</v>
      </c>
      <c r="E12" s="571" t="s">
        <v>43</v>
      </c>
      <c r="F12" s="572">
        <f>C12*D12</f>
        <v>1840</v>
      </c>
      <c r="G12" s="567">
        <v>2</v>
      </c>
      <c r="H12" s="573">
        <f>G12*C12</f>
        <v>460</v>
      </c>
      <c r="I12" s="567">
        <v>2</v>
      </c>
      <c r="J12" s="573">
        <f>I12*C12</f>
        <v>460</v>
      </c>
      <c r="K12" s="567">
        <v>2</v>
      </c>
      <c r="L12" s="573">
        <f>K12*C12</f>
        <v>460</v>
      </c>
      <c r="M12" s="567">
        <v>2</v>
      </c>
      <c r="N12" s="573">
        <f>M12*C12</f>
        <v>460</v>
      </c>
      <c r="P12" s="574"/>
      <c r="Q12" s="574"/>
      <c r="R12" s="574"/>
      <c r="S12" s="574"/>
      <c r="T12" s="574"/>
      <c r="U12" s="574"/>
      <c r="V12" s="574"/>
      <c r="W12" s="574"/>
      <c r="X12" s="574"/>
      <c r="Y12" s="574"/>
    </row>
    <row r="13" spans="1:25" s="28" customFormat="1" ht="15.65" customHeight="1">
      <c r="A13" s="567">
        <v>2</v>
      </c>
      <c r="B13" s="569" t="s">
        <v>1464</v>
      </c>
      <c r="C13" s="575">
        <v>210</v>
      </c>
      <c r="D13" s="571">
        <v>8</v>
      </c>
      <c r="E13" s="571" t="s">
        <v>43</v>
      </c>
      <c r="F13" s="572">
        <f t="shared" ref="F13:F34" si="0">C13*D13</f>
        <v>1680</v>
      </c>
      <c r="G13" s="567">
        <v>2</v>
      </c>
      <c r="H13" s="573">
        <f>G13*C13</f>
        <v>420</v>
      </c>
      <c r="I13" s="567">
        <v>2</v>
      </c>
      <c r="J13" s="573">
        <f t="shared" ref="J13:J34" si="1">I13*C13</f>
        <v>420</v>
      </c>
      <c r="K13" s="567">
        <v>2</v>
      </c>
      <c r="L13" s="573">
        <f t="shared" ref="L13:L34" si="2">K13*C13</f>
        <v>420</v>
      </c>
      <c r="M13" s="567">
        <v>2</v>
      </c>
      <c r="N13" s="573">
        <f t="shared" ref="N13:N34" si="3">M13*C13</f>
        <v>420</v>
      </c>
      <c r="P13" s="574"/>
      <c r="Q13" s="574"/>
      <c r="R13" s="574"/>
      <c r="S13" s="574"/>
      <c r="T13" s="574"/>
      <c r="U13" s="574"/>
      <c r="V13" s="574"/>
      <c r="W13" s="574"/>
      <c r="X13" s="574"/>
      <c r="Y13" s="574"/>
    </row>
    <row r="14" spans="1:25" s="28" customFormat="1" ht="15.65" customHeight="1">
      <c r="A14" s="567">
        <v>3</v>
      </c>
      <c r="B14" s="569" t="s">
        <v>174</v>
      </c>
      <c r="C14" s="575">
        <v>120</v>
      </c>
      <c r="D14" s="571">
        <v>2</v>
      </c>
      <c r="E14" s="571" t="s">
        <v>51</v>
      </c>
      <c r="F14" s="572">
        <f t="shared" si="0"/>
        <v>240</v>
      </c>
      <c r="G14" s="567">
        <v>1</v>
      </c>
      <c r="H14" s="573">
        <f t="shared" ref="H14:H34" si="4">G14*C14</f>
        <v>120</v>
      </c>
      <c r="I14" s="567"/>
      <c r="J14" s="573">
        <f t="shared" si="1"/>
        <v>0</v>
      </c>
      <c r="K14" s="567">
        <v>1</v>
      </c>
      <c r="L14" s="573">
        <f t="shared" si="2"/>
        <v>120</v>
      </c>
      <c r="M14" s="567"/>
      <c r="N14" s="573">
        <f t="shared" si="3"/>
        <v>0</v>
      </c>
      <c r="P14" s="574"/>
      <c r="Q14" s="574"/>
      <c r="R14" s="574"/>
      <c r="S14" s="574"/>
      <c r="T14" s="574"/>
      <c r="U14" s="574"/>
      <c r="V14" s="574"/>
      <c r="W14" s="574"/>
      <c r="X14" s="574"/>
      <c r="Y14" s="574"/>
    </row>
    <row r="15" spans="1:25" s="28" customFormat="1" ht="15.65" customHeight="1">
      <c r="A15" s="567">
        <v>4</v>
      </c>
      <c r="B15" s="569" t="s">
        <v>1465</v>
      </c>
      <c r="C15" s="570">
        <v>30</v>
      </c>
      <c r="D15" s="571">
        <v>4</v>
      </c>
      <c r="E15" s="571" t="s">
        <v>807</v>
      </c>
      <c r="F15" s="572">
        <f t="shared" si="0"/>
        <v>120</v>
      </c>
      <c r="G15" s="567"/>
      <c r="H15" s="573">
        <f t="shared" si="4"/>
        <v>0</v>
      </c>
      <c r="I15" s="567">
        <v>2</v>
      </c>
      <c r="J15" s="573">
        <f t="shared" si="1"/>
        <v>60</v>
      </c>
      <c r="K15" s="567"/>
      <c r="L15" s="573">
        <f t="shared" si="2"/>
        <v>0</v>
      </c>
      <c r="M15" s="567">
        <v>2</v>
      </c>
      <c r="N15" s="573">
        <f t="shared" si="3"/>
        <v>60</v>
      </c>
      <c r="P15" s="574"/>
      <c r="Q15" s="574"/>
      <c r="R15" s="574"/>
      <c r="S15" s="574"/>
      <c r="T15" s="574"/>
      <c r="U15" s="574"/>
      <c r="V15" s="574"/>
      <c r="W15" s="574"/>
      <c r="X15" s="574"/>
      <c r="Y15" s="574"/>
    </row>
    <row r="16" spans="1:25" s="28" customFormat="1" ht="15.65" customHeight="1">
      <c r="A16" s="567">
        <v>5</v>
      </c>
      <c r="B16" s="569" t="s">
        <v>1466</v>
      </c>
      <c r="C16" s="570">
        <v>550</v>
      </c>
      <c r="D16" s="571">
        <v>8</v>
      </c>
      <c r="E16" s="571" t="s">
        <v>51</v>
      </c>
      <c r="F16" s="572">
        <f t="shared" si="0"/>
        <v>4400</v>
      </c>
      <c r="G16" s="567">
        <v>2</v>
      </c>
      <c r="H16" s="573">
        <f t="shared" si="4"/>
        <v>1100</v>
      </c>
      <c r="I16" s="567">
        <v>2</v>
      </c>
      <c r="J16" s="573">
        <f t="shared" si="1"/>
        <v>1100</v>
      </c>
      <c r="K16" s="567">
        <v>2</v>
      </c>
      <c r="L16" s="573">
        <f t="shared" si="2"/>
        <v>1100</v>
      </c>
      <c r="M16" s="567">
        <v>2</v>
      </c>
      <c r="N16" s="573">
        <f t="shared" si="3"/>
        <v>1100</v>
      </c>
      <c r="P16" s="574"/>
      <c r="Q16" s="574"/>
      <c r="R16" s="574"/>
      <c r="S16" s="574"/>
      <c r="T16" s="574"/>
      <c r="U16" s="574"/>
      <c r="V16" s="574"/>
      <c r="W16" s="574"/>
      <c r="X16" s="574"/>
      <c r="Y16" s="574"/>
    </row>
    <row r="17" spans="1:25" s="28" customFormat="1" ht="15.65" customHeight="1">
      <c r="A17" s="567">
        <v>6</v>
      </c>
      <c r="B17" s="569" t="s">
        <v>1467</v>
      </c>
      <c r="C17" s="575">
        <v>550</v>
      </c>
      <c r="D17" s="571">
        <v>8</v>
      </c>
      <c r="E17" s="571" t="s">
        <v>51</v>
      </c>
      <c r="F17" s="572">
        <f t="shared" si="0"/>
        <v>4400</v>
      </c>
      <c r="G17" s="567">
        <v>2</v>
      </c>
      <c r="H17" s="573">
        <f t="shared" si="4"/>
        <v>1100</v>
      </c>
      <c r="I17" s="567">
        <v>2</v>
      </c>
      <c r="J17" s="573">
        <f t="shared" si="1"/>
        <v>1100</v>
      </c>
      <c r="K17" s="567">
        <v>2</v>
      </c>
      <c r="L17" s="573">
        <f t="shared" si="2"/>
        <v>1100</v>
      </c>
      <c r="M17" s="567">
        <v>2</v>
      </c>
      <c r="N17" s="573">
        <f t="shared" si="3"/>
        <v>1100</v>
      </c>
      <c r="P17" s="574"/>
      <c r="Q17" s="574"/>
      <c r="R17" s="574"/>
      <c r="S17" s="574"/>
      <c r="T17" s="574"/>
      <c r="U17" s="574"/>
      <c r="V17" s="574"/>
      <c r="W17" s="574"/>
      <c r="X17" s="574"/>
      <c r="Y17" s="574"/>
    </row>
    <row r="18" spans="1:25" s="28" customFormat="1" ht="15.65" customHeight="1">
      <c r="A18" s="567">
        <v>7</v>
      </c>
      <c r="B18" s="569" t="s">
        <v>1468</v>
      </c>
      <c r="C18" s="575">
        <v>550</v>
      </c>
      <c r="D18" s="571">
        <v>8</v>
      </c>
      <c r="E18" s="571" t="s">
        <v>51</v>
      </c>
      <c r="F18" s="572">
        <f t="shared" si="0"/>
        <v>4400</v>
      </c>
      <c r="G18" s="567">
        <v>2</v>
      </c>
      <c r="H18" s="573">
        <f>G18*C18</f>
        <v>1100</v>
      </c>
      <c r="I18" s="567">
        <v>2</v>
      </c>
      <c r="J18" s="573">
        <f t="shared" si="1"/>
        <v>1100</v>
      </c>
      <c r="K18" s="567">
        <v>2</v>
      </c>
      <c r="L18" s="573">
        <f t="shared" si="2"/>
        <v>1100</v>
      </c>
      <c r="M18" s="567">
        <v>2</v>
      </c>
      <c r="N18" s="573">
        <f t="shared" si="3"/>
        <v>1100</v>
      </c>
      <c r="P18" s="574"/>
      <c r="Q18" s="574"/>
      <c r="R18" s="574"/>
      <c r="S18" s="574"/>
      <c r="T18" s="574"/>
      <c r="U18" s="574"/>
      <c r="V18" s="574"/>
      <c r="W18" s="574"/>
      <c r="X18" s="574"/>
      <c r="Y18" s="574"/>
    </row>
    <row r="19" spans="1:25" s="28" customFormat="1" ht="15.65" customHeight="1">
      <c r="A19" s="567">
        <v>8</v>
      </c>
      <c r="B19" s="569" t="s">
        <v>1469</v>
      </c>
      <c r="C19" s="575">
        <v>550</v>
      </c>
      <c r="D19" s="571">
        <v>8</v>
      </c>
      <c r="E19" s="571" t="s">
        <v>51</v>
      </c>
      <c r="F19" s="572">
        <f t="shared" si="0"/>
        <v>4400</v>
      </c>
      <c r="G19" s="567">
        <v>2</v>
      </c>
      <c r="H19" s="573">
        <f t="shared" si="4"/>
        <v>1100</v>
      </c>
      <c r="I19" s="567">
        <v>2</v>
      </c>
      <c r="J19" s="573">
        <f t="shared" si="1"/>
        <v>1100</v>
      </c>
      <c r="K19" s="567">
        <v>2</v>
      </c>
      <c r="L19" s="573">
        <f t="shared" si="2"/>
        <v>1100</v>
      </c>
      <c r="M19" s="567">
        <v>2</v>
      </c>
      <c r="N19" s="573">
        <f t="shared" si="3"/>
        <v>1100</v>
      </c>
      <c r="P19" s="574"/>
      <c r="Q19" s="574"/>
      <c r="R19" s="574"/>
      <c r="S19" s="574"/>
      <c r="T19" s="574"/>
      <c r="U19" s="574"/>
      <c r="V19" s="574"/>
      <c r="W19" s="574"/>
      <c r="X19" s="574"/>
      <c r="Y19" s="574"/>
    </row>
    <row r="20" spans="1:25" s="28" customFormat="1" ht="15.65" customHeight="1">
      <c r="A20" s="567">
        <v>9</v>
      </c>
      <c r="B20" s="569" t="s">
        <v>386</v>
      </c>
      <c r="C20" s="575">
        <v>200</v>
      </c>
      <c r="D20" s="576">
        <v>1</v>
      </c>
      <c r="E20" s="571" t="s">
        <v>54</v>
      </c>
      <c r="F20" s="572">
        <f t="shared" si="0"/>
        <v>200</v>
      </c>
      <c r="G20" s="567"/>
      <c r="H20" s="573">
        <f t="shared" si="4"/>
        <v>0</v>
      </c>
      <c r="I20" s="567">
        <v>1</v>
      </c>
      <c r="J20" s="573">
        <f t="shared" si="1"/>
        <v>200</v>
      </c>
      <c r="K20" s="567"/>
      <c r="L20" s="573">
        <f t="shared" si="2"/>
        <v>0</v>
      </c>
      <c r="M20" s="567"/>
      <c r="N20" s="573">
        <f t="shared" si="3"/>
        <v>0</v>
      </c>
      <c r="P20" s="574"/>
      <c r="Q20" s="574"/>
      <c r="R20" s="574"/>
      <c r="S20" s="574"/>
      <c r="T20" s="574"/>
      <c r="U20" s="574"/>
      <c r="V20" s="574"/>
      <c r="W20" s="574"/>
      <c r="X20" s="574"/>
      <c r="Y20" s="574"/>
    </row>
    <row r="21" spans="1:25" s="28" customFormat="1" ht="15.65" customHeight="1">
      <c r="A21" s="567">
        <v>10</v>
      </c>
      <c r="B21" s="569" t="s">
        <v>1470</v>
      </c>
      <c r="C21" s="575">
        <v>250</v>
      </c>
      <c r="D21" s="576">
        <v>1</v>
      </c>
      <c r="E21" s="571" t="s">
        <v>43</v>
      </c>
      <c r="F21" s="572">
        <f t="shared" si="0"/>
        <v>250</v>
      </c>
      <c r="G21" s="567"/>
      <c r="H21" s="573">
        <f t="shared" si="4"/>
        <v>0</v>
      </c>
      <c r="I21" s="567">
        <v>1</v>
      </c>
      <c r="J21" s="573">
        <f t="shared" si="1"/>
        <v>250</v>
      </c>
      <c r="K21" s="567"/>
      <c r="L21" s="573">
        <f t="shared" si="2"/>
        <v>0</v>
      </c>
      <c r="M21" s="567"/>
      <c r="N21" s="573">
        <f t="shared" si="3"/>
        <v>0</v>
      </c>
      <c r="P21" s="574"/>
      <c r="Q21" s="574"/>
      <c r="R21" s="574"/>
      <c r="S21" s="574"/>
      <c r="T21" s="574"/>
      <c r="U21" s="574"/>
      <c r="V21" s="574"/>
      <c r="W21" s="574"/>
      <c r="X21" s="574"/>
      <c r="Y21" s="574"/>
    </row>
    <row r="22" spans="1:25" s="28" customFormat="1" ht="15.65" customHeight="1">
      <c r="A22" s="567">
        <v>11</v>
      </c>
      <c r="B22" s="569" t="s">
        <v>1471</v>
      </c>
      <c r="C22" s="575">
        <v>95</v>
      </c>
      <c r="D22" s="571">
        <v>5</v>
      </c>
      <c r="E22" s="571" t="s">
        <v>769</v>
      </c>
      <c r="F22" s="572">
        <f t="shared" si="0"/>
        <v>475</v>
      </c>
      <c r="G22" s="567">
        <v>1</v>
      </c>
      <c r="H22" s="573">
        <f t="shared" si="4"/>
        <v>95</v>
      </c>
      <c r="I22" s="567">
        <v>2</v>
      </c>
      <c r="J22" s="573">
        <f>I22*C22</f>
        <v>190</v>
      </c>
      <c r="K22" s="567"/>
      <c r="L22" s="573">
        <f t="shared" si="2"/>
        <v>0</v>
      </c>
      <c r="M22" s="567">
        <v>2</v>
      </c>
      <c r="N22" s="573">
        <f t="shared" si="3"/>
        <v>190</v>
      </c>
      <c r="P22" s="574"/>
      <c r="Q22" s="574"/>
      <c r="R22" s="574"/>
      <c r="S22" s="574"/>
      <c r="T22" s="574"/>
      <c r="U22" s="574"/>
      <c r="V22" s="574"/>
      <c r="W22" s="574"/>
      <c r="X22" s="574"/>
      <c r="Y22" s="574"/>
    </row>
    <row r="23" spans="1:25" s="28" customFormat="1" ht="15.65" customHeight="1">
      <c r="A23" s="567">
        <v>12</v>
      </c>
      <c r="B23" s="569" t="s">
        <v>1472</v>
      </c>
      <c r="C23" s="575">
        <v>90</v>
      </c>
      <c r="D23" s="571">
        <v>2</v>
      </c>
      <c r="E23" s="571" t="s">
        <v>51</v>
      </c>
      <c r="F23" s="572">
        <f t="shared" si="0"/>
        <v>180</v>
      </c>
      <c r="G23" s="567">
        <v>1</v>
      </c>
      <c r="H23" s="573">
        <f t="shared" si="4"/>
        <v>90</v>
      </c>
      <c r="I23" s="567"/>
      <c r="J23" s="573">
        <f t="shared" si="1"/>
        <v>0</v>
      </c>
      <c r="K23" s="567">
        <v>1</v>
      </c>
      <c r="L23" s="573">
        <f t="shared" si="2"/>
        <v>90</v>
      </c>
      <c r="M23" s="567"/>
      <c r="N23" s="573">
        <f t="shared" si="3"/>
        <v>0</v>
      </c>
      <c r="P23" s="574"/>
      <c r="Q23" s="574"/>
      <c r="R23" s="574"/>
      <c r="S23" s="574"/>
      <c r="T23" s="574"/>
      <c r="U23" s="574"/>
      <c r="V23" s="574"/>
      <c r="W23" s="574"/>
      <c r="X23" s="574"/>
      <c r="Y23" s="574"/>
    </row>
    <row r="24" spans="1:25" s="28" customFormat="1" ht="15.65" customHeight="1">
      <c r="A24" s="567">
        <v>13</v>
      </c>
      <c r="B24" s="569" t="s">
        <v>1473</v>
      </c>
      <c r="C24" s="575">
        <v>69</v>
      </c>
      <c r="D24" s="571">
        <v>20</v>
      </c>
      <c r="E24" s="571" t="s">
        <v>191</v>
      </c>
      <c r="F24" s="572">
        <f t="shared" si="0"/>
        <v>1380</v>
      </c>
      <c r="G24" s="567">
        <v>10</v>
      </c>
      <c r="H24" s="573">
        <f t="shared" si="4"/>
        <v>690</v>
      </c>
      <c r="I24" s="567"/>
      <c r="J24" s="573">
        <f t="shared" si="1"/>
        <v>0</v>
      </c>
      <c r="K24" s="567">
        <v>10</v>
      </c>
      <c r="L24" s="573">
        <f t="shared" si="2"/>
        <v>690</v>
      </c>
      <c r="M24" s="567"/>
      <c r="N24" s="573">
        <f t="shared" si="3"/>
        <v>0</v>
      </c>
      <c r="P24" s="574"/>
      <c r="Q24" s="574"/>
      <c r="R24" s="574"/>
      <c r="S24" s="574"/>
      <c r="T24" s="574"/>
      <c r="U24" s="574"/>
      <c r="V24" s="574"/>
      <c r="W24" s="574"/>
      <c r="X24" s="574"/>
      <c r="Y24" s="574"/>
    </row>
    <row r="25" spans="1:25" s="28" customFormat="1" ht="15.65" customHeight="1">
      <c r="A25" s="567">
        <v>14</v>
      </c>
      <c r="B25" s="569" t="s">
        <v>1474</v>
      </c>
      <c r="C25" s="575">
        <v>90</v>
      </c>
      <c r="D25" s="571">
        <v>6</v>
      </c>
      <c r="E25" s="571" t="s">
        <v>784</v>
      </c>
      <c r="F25" s="572">
        <f t="shared" si="0"/>
        <v>540</v>
      </c>
      <c r="G25" s="567">
        <v>2</v>
      </c>
      <c r="H25" s="573">
        <f t="shared" si="4"/>
        <v>180</v>
      </c>
      <c r="I25" s="567"/>
      <c r="J25" s="573">
        <f t="shared" si="1"/>
        <v>0</v>
      </c>
      <c r="K25" s="567">
        <v>2</v>
      </c>
      <c r="L25" s="573">
        <f t="shared" si="2"/>
        <v>180</v>
      </c>
      <c r="M25" s="567">
        <v>2</v>
      </c>
      <c r="N25" s="573">
        <f t="shared" si="3"/>
        <v>180</v>
      </c>
      <c r="P25" s="574"/>
      <c r="Q25" s="574"/>
      <c r="R25" s="574"/>
      <c r="S25" s="574"/>
      <c r="T25" s="574"/>
      <c r="U25" s="574"/>
      <c r="V25" s="574"/>
      <c r="W25" s="574"/>
      <c r="X25" s="574"/>
      <c r="Y25" s="574"/>
    </row>
    <row r="26" spans="1:25" s="28" customFormat="1" ht="15.65" customHeight="1">
      <c r="A26" s="567">
        <v>15</v>
      </c>
      <c r="B26" s="569" t="s">
        <v>1475</v>
      </c>
      <c r="C26" s="575">
        <v>70</v>
      </c>
      <c r="D26" s="571">
        <v>6</v>
      </c>
      <c r="E26" s="571" t="s">
        <v>784</v>
      </c>
      <c r="F26" s="572">
        <f t="shared" si="0"/>
        <v>420</v>
      </c>
      <c r="G26" s="567">
        <v>2</v>
      </c>
      <c r="H26" s="573">
        <f t="shared" si="4"/>
        <v>140</v>
      </c>
      <c r="I26" s="567"/>
      <c r="J26" s="573">
        <f t="shared" si="1"/>
        <v>0</v>
      </c>
      <c r="K26" s="567">
        <v>2</v>
      </c>
      <c r="L26" s="573">
        <f t="shared" si="2"/>
        <v>140</v>
      </c>
      <c r="M26" s="567">
        <v>2</v>
      </c>
      <c r="N26" s="573">
        <f t="shared" si="3"/>
        <v>140</v>
      </c>
      <c r="P26" s="574"/>
      <c r="Q26" s="574"/>
      <c r="R26" s="574"/>
      <c r="S26" s="574"/>
      <c r="T26" s="574"/>
      <c r="U26" s="574"/>
      <c r="V26" s="574"/>
      <c r="W26" s="574"/>
      <c r="X26" s="574"/>
      <c r="Y26" s="574"/>
    </row>
    <row r="27" spans="1:25" s="28" customFormat="1" ht="15.65" customHeight="1">
      <c r="A27" s="567">
        <v>16</v>
      </c>
      <c r="B27" s="569" t="s">
        <v>1476</v>
      </c>
      <c r="C27" s="575">
        <v>420</v>
      </c>
      <c r="D27" s="576">
        <v>2</v>
      </c>
      <c r="E27" s="571" t="s">
        <v>61</v>
      </c>
      <c r="F27" s="572">
        <f t="shared" si="0"/>
        <v>840</v>
      </c>
      <c r="G27" s="567">
        <v>1</v>
      </c>
      <c r="H27" s="573">
        <f t="shared" si="4"/>
        <v>420</v>
      </c>
      <c r="I27" s="567"/>
      <c r="J27" s="573">
        <f t="shared" si="1"/>
        <v>0</v>
      </c>
      <c r="K27" s="567">
        <v>1</v>
      </c>
      <c r="L27" s="573">
        <f t="shared" si="2"/>
        <v>420</v>
      </c>
      <c r="M27" s="567"/>
      <c r="N27" s="573">
        <f t="shared" si="3"/>
        <v>0</v>
      </c>
      <c r="P27" s="574"/>
      <c r="Q27" s="574"/>
      <c r="R27" s="574"/>
      <c r="S27" s="574"/>
      <c r="T27" s="574"/>
      <c r="U27" s="574"/>
      <c r="V27" s="574"/>
      <c r="W27" s="574"/>
      <c r="X27" s="574"/>
      <c r="Y27" s="574"/>
    </row>
    <row r="28" spans="1:25" s="28" customFormat="1" ht="15.65" customHeight="1">
      <c r="A28" s="567">
        <v>17</v>
      </c>
      <c r="B28" s="569" t="s">
        <v>1477</v>
      </c>
      <c r="C28" s="575">
        <v>60</v>
      </c>
      <c r="D28" s="571">
        <v>12</v>
      </c>
      <c r="E28" s="571" t="s">
        <v>191</v>
      </c>
      <c r="F28" s="572">
        <f t="shared" si="0"/>
        <v>720</v>
      </c>
      <c r="G28" s="567">
        <v>6</v>
      </c>
      <c r="H28" s="573">
        <f t="shared" si="4"/>
        <v>360</v>
      </c>
      <c r="I28" s="567"/>
      <c r="J28" s="573">
        <f t="shared" si="1"/>
        <v>0</v>
      </c>
      <c r="K28" s="567">
        <v>6</v>
      </c>
      <c r="L28" s="573">
        <f t="shared" si="2"/>
        <v>360</v>
      </c>
      <c r="M28" s="567"/>
      <c r="N28" s="573">
        <f t="shared" si="3"/>
        <v>0</v>
      </c>
      <c r="P28" s="574"/>
      <c r="Q28" s="574"/>
      <c r="R28" s="574"/>
      <c r="S28" s="574"/>
      <c r="T28" s="574"/>
      <c r="U28" s="574"/>
      <c r="V28" s="574"/>
      <c r="W28" s="574"/>
      <c r="X28" s="574"/>
      <c r="Y28" s="574"/>
    </row>
    <row r="29" spans="1:25" s="28" customFormat="1" ht="15.65" customHeight="1">
      <c r="A29" s="567">
        <v>18</v>
      </c>
      <c r="B29" s="569" t="s">
        <v>1478</v>
      </c>
      <c r="C29" s="575">
        <v>15</v>
      </c>
      <c r="D29" s="576">
        <v>20</v>
      </c>
      <c r="E29" s="571" t="s">
        <v>191</v>
      </c>
      <c r="F29" s="572">
        <f t="shared" si="0"/>
        <v>300</v>
      </c>
      <c r="G29" s="567">
        <v>10</v>
      </c>
      <c r="H29" s="573">
        <f t="shared" si="4"/>
        <v>150</v>
      </c>
      <c r="I29" s="567"/>
      <c r="J29" s="573">
        <f t="shared" si="1"/>
        <v>0</v>
      </c>
      <c r="K29" s="567">
        <v>10</v>
      </c>
      <c r="L29" s="573">
        <f t="shared" si="2"/>
        <v>150</v>
      </c>
      <c r="M29" s="567"/>
      <c r="N29" s="573">
        <f t="shared" si="3"/>
        <v>0</v>
      </c>
      <c r="P29" s="574"/>
      <c r="Q29" s="574"/>
      <c r="R29" s="574"/>
      <c r="S29" s="574"/>
      <c r="T29" s="574"/>
      <c r="U29" s="574"/>
      <c r="V29" s="574"/>
      <c r="W29" s="574"/>
      <c r="X29" s="574"/>
      <c r="Y29" s="574"/>
    </row>
    <row r="30" spans="1:25" s="28" customFormat="1" ht="15.65" customHeight="1">
      <c r="A30" s="567">
        <v>19</v>
      </c>
      <c r="B30" s="569" t="s">
        <v>1479</v>
      </c>
      <c r="C30" s="575">
        <v>100</v>
      </c>
      <c r="D30" s="577">
        <v>5</v>
      </c>
      <c r="E30" s="571" t="s">
        <v>191</v>
      </c>
      <c r="F30" s="572">
        <f t="shared" si="0"/>
        <v>500</v>
      </c>
      <c r="G30" s="567">
        <v>2</v>
      </c>
      <c r="H30" s="573">
        <f t="shared" si="4"/>
        <v>200</v>
      </c>
      <c r="I30" s="567">
        <v>2</v>
      </c>
      <c r="J30" s="573">
        <f t="shared" si="1"/>
        <v>200</v>
      </c>
      <c r="K30" s="567"/>
      <c r="L30" s="573">
        <f t="shared" si="2"/>
        <v>0</v>
      </c>
      <c r="M30" s="567">
        <v>1</v>
      </c>
      <c r="N30" s="573">
        <f t="shared" si="3"/>
        <v>100</v>
      </c>
      <c r="P30" s="574"/>
      <c r="Q30" s="574"/>
      <c r="R30" s="574"/>
      <c r="S30" s="574"/>
      <c r="T30" s="574"/>
      <c r="U30" s="574"/>
      <c r="V30" s="574"/>
      <c r="W30" s="574"/>
      <c r="X30" s="574"/>
      <c r="Y30" s="574"/>
    </row>
    <row r="31" spans="1:25" s="28" customFormat="1" ht="15.65" customHeight="1">
      <c r="A31" s="567">
        <v>20</v>
      </c>
      <c r="B31" s="569" t="s">
        <v>1480</v>
      </c>
      <c r="C31" s="575">
        <v>35</v>
      </c>
      <c r="D31" s="577">
        <v>3</v>
      </c>
      <c r="E31" s="571" t="s">
        <v>51</v>
      </c>
      <c r="F31" s="572">
        <f t="shared" si="0"/>
        <v>105</v>
      </c>
      <c r="G31" s="567">
        <v>1</v>
      </c>
      <c r="H31" s="573">
        <f t="shared" si="4"/>
        <v>35</v>
      </c>
      <c r="I31" s="567">
        <v>1</v>
      </c>
      <c r="J31" s="573">
        <f t="shared" si="1"/>
        <v>35</v>
      </c>
      <c r="K31" s="567"/>
      <c r="L31" s="573">
        <f t="shared" si="2"/>
        <v>0</v>
      </c>
      <c r="M31" s="567">
        <v>1</v>
      </c>
      <c r="N31" s="573">
        <f t="shared" si="3"/>
        <v>35</v>
      </c>
      <c r="P31" s="574"/>
      <c r="Q31" s="574"/>
      <c r="R31" s="574"/>
      <c r="S31" s="574"/>
      <c r="T31" s="574"/>
      <c r="U31" s="574"/>
      <c r="V31" s="574"/>
      <c r="W31" s="574"/>
      <c r="X31" s="574"/>
      <c r="Y31" s="574"/>
    </row>
    <row r="32" spans="1:25" s="28" customFormat="1" ht="15.65" customHeight="1">
      <c r="A32" s="567">
        <v>21</v>
      </c>
      <c r="B32" s="569" t="s">
        <v>1481</v>
      </c>
      <c r="C32" s="570">
        <v>45</v>
      </c>
      <c r="D32" s="577">
        <v>5</v>
      </c>
      <c r="E32" s="571" t="s">
        <v>191</v>
      </c>
      <c r="F32" s="572">
        <f t="shared" si="0"/>
        <v>225</v>
      </c>
      <c r="G32" s="567">
        <v>2</v>
      </c>
      <c r="H32" s="573">
        <f t="shared" si="4"/>
        <v>90</v>
      </c>
      <c r="I32" s="567"/>
      <c r="J32" s="573">
        <f t="shared" si="1"/>
        <v>0</v>
      </c>
      <c r="K32" s="567">
        <v>2</v>
      </c>
      <c r="L32" s="573">
        <f t="shared" si="2"/>
        <v>90</v>
      </c>
      <c r="M32" s="567">
        <v>1</v>
      </c>
      <c r="N32" s="573">
        <f t="shared" si="3"/>
        <v>45</v>
      </c>
      <c r="P32" s="574"/>
      <c r="Q32" s="574"/>
      <c r="R32" s="574"/>
      <c r="S32" s="574"/>
      <c r="T32" s="574"/>
      <c r="U32" s="574"/>
      <c r="V32" s="574"/>
      <c r="W32" s="574"/>
      <c r="X32" s="574"/>
      <c r="Y32" s="574"/>
    </row>
    <row r="33" spans="1:25" s="28" customFormat="1" ht="15.65" customHeight="1">
      <c r="A33" s="567">
        <v>22</v>
      </c>
      <c r="B33" s="569" t="s">
        <v>1482</v>
      </c>
      <c r="C33" s="570">
        <v>25</v>
      </c>
      <c r="D33" s="577">
        <v>2</v>
      </c>
      <c r="E33" s="571" t="s">
        <v>51</v>
      </c>
      <c r="F33" s="572">
        <f t="shared" si="0"/>
        <v>50</v>
      </c>
      <c r="G33" s="567"/>
      <c r="H33" s="573">
        <f t="shared" si="4"/>
        <v>0</v>
      </c>
      <c r="I33" s="567">
        <v>1</v>
      </c>
      <c r="J33" s="573">
        <f t="shared" si="1"/>
        <v>25</v>
      </c>
      <c r="K33" s="567"/>
      <c r="L33" s="573">
        <f t="shared" si="2"/>
        <v>0</v>
      </c>
      <c r="M33" s="567">
        <v>1</v>
      </c>
      <c r="N33" s="573">
        <f t="shared" si="3"/>
        <v>25</v>
      </c>
      <c r="P33" s="574"/>
      <c r="Q33" s="574"/>
      <c r="R33" s="574"/>
      <c r="S33" s="574"/>
      <c r="T33" s="574"/>
      <c r="U33" s="574"/>
      <c r="V33" s="574"/>
      <c r="W33" s="574"/>
      <c r="X33" s="574"/>
      <c r="Y33" s="574"/>
    </row>
    <row r="34" spans="1:25" s="28" customFormat="1" ht="15.65" customHeight="1">
      <c r="A34" s="567">
        <v>23</v>
      </c>
      <c r="B34" s="569" t="s">
        <v>1483</v>
      </c>
      <c r="C34" s="570">
        <v>15</v>
      </c>
      <c r="D34" s="577">
        <v>2</v>
      </c>
      <c r="E34" s="571" t="s">
        <v>51</v>
      </c>
      <c r="F34" s="572">
        <f t="shared" si="0"/>
        <v>30</v>
      </c>
      <c r="G34" s="567">
        <v>1</v>
      </c>
      <c r="H34" s="573">
        <f t="shared" si="4"/>
        <v>15</v>
      </c>
      <c r="I34" s="567"/>
      <c r="J34" s="573">
        <f t="shared" si="1"/>
        <v>0</v>
      </c>
      <c r="K34" s="567">
        <v>1</v>
      </c>
      <c r="L34" s="573">
        <f t="shared" si="2"/>
        <v>15</v>
      </c>
      <c r="M34" s="567"/>
      <c r="N34" s="573">
        <f t="shared" si="3"/>
        <v>0</v>
      </c>
      <c r="P34" s="574"/>
      <c r="Q34" s="574"/>
      <c r="R34" s="574"/>
      <c r="S34" s="574"/>
      <c r="T34" s="574"/>
      <c r="U34" s="574"/>
      <c r="V34" s="574"/>
      <c r="W34" s="574"/>
      <c r="X34" s="574"/>
      <c r="Y34" s="574"/>
    </row>
    <row r="35" spans="1:25" s="28" customFormat="1" ht="15" customHeight="1">
      <c r="A35" s="567"/>
      <c r="B35" s="569"/>
      <c r="C35" s="570"/>
      <c r="D35" s="1658" t="s">
        <v>375</v>
      </c>
      <c r="E35" s="1659"/>
      <c r="F35" s="578">
        <f>SUM(F12:F34)</f>
        <v>27695</v>
      </c>
      <c r="G35" s="567"/>
      <c r="H35" s="573">
        <f>SUM(H12:H34)</f>
        <v>7865</v>
      </c>
      <c r="I35" s="567"/>
      <c r="J35" s="573">
        <f>SUM(J12:J34)</f>
        <v>6240</v>
      </c>
      <c r="K35" s="567"/>
      <c r="L35" s="573">
        <f>SUM(L12:L34)</f>
        <v>7535</v>
      </c>
      <c r="M35" s="567"/>
      <c r="N35" s="573">
        <f>SUM(N12:N34)</f>
        <v>6055</v>
      </c>
      <c r="P35" s="574"/>
      <c r="Q35" s="574"/>
      <c r="R35" s="574"/>
      <c r="S35" s="574"/>
      <c r="T35" s="574"/>
      <c r="U35" s="574"/>
      <c r="V35" s="574"/>
      <c r="W35" s="574"/>
      <c r="X35" s="574"/>
      <c r="Y35" s="574"/>
    </row>
    <row r="36" spans="1:25" ht="14">
      <c r="A36" s="537"/>
      <c r="B36" s="538"/>
      <c r="C36" s="549"/>
      <c r="D36" s="550"/>
      <c r="E36" s="550"/>
      <c r="F36" s="542"/>
      <c r="G36" s="542"/>
      <c r="H36" s="538"/>
      <c r="I36" s="538"/>
      <c r="J36" s="538"/>
      <c r="K36" s="538"/>
      <c r="L36" s="538"/>
      <c r="M36" s="538"/>
      <c r="N36" s="540"/>
      <c r="P36" s="574"/>
      <c r="Q36" s="574"/>
      <c r="R36" s="574"/>
      <c r="S36" s="574"/>
      <c r="T36" s="574"/>
      <c r="U36" s="574"/>
      <c r="V36" s="574"/>
      <c r="W36" s="574"/>
      <c r="X36" s="574"/>
      <c r="Y36" s="574"/>
    </row>
    <row r="37" spans="1:25" ht="14">
      <c r="A37" s="541"/>
      <c r="B37" s="542" t="s">
        <v>197</v>
      </c>
      <c r="C37" s="545"/>
      <c r="D37" s="546"/>
      <c r="E37" s="546"/>
      <c r="F37" s="542"/>
      <c r="G37" s="542"/>
      <c r="H37" s="542"/>
      <c r="I37" s="542"/>
      <c r="J37" s="542"/>
      <c r="K37" s="542"/>
      <c r="L37" s="542"/>
      <c r="M37" s="542"/>
      <c r="N37" s="544"/>
    </row>
    <row r="38" spans="1:25" ht="14">
      <c r="A38" s="541"/>
      <c r="B38" s="542"/>
      <c r="C38" s="545"/>
      <c r="D38" s="546"/>
      <c r="E38" s="546"/>
      <c r="F38" s="542"/>
      <c r="G38" s="542"/>
      <c r="H38" s="542" t="s">
        <v>99</v>
      </c>
      <c r="I38" s="542"/>
      <c r="J38" s="579" t="s">
        <v>1512</v>
      </c>
      <c r="K38" s="579"/>
      <c r="L38" s="579"/>
      <c r="M38" s="542"/>
      <c r="N38" s="544"/>
    </row>
    <row r="39" spans="1:25" ht="14">
      <c r="A39" s="541"/>
      <c r="B39" s="542"/>
      <c r="C39" s="545"/>
      <c r="D39" s="546"/>
      <c r="E39" s="546"/>
      <c r="F39" s="542"/>
      <c r="G39" s="542"/>
      <c r="H39" s="542"/>
      <c r="I39" s="542"/>
      <c r="J39" s="1535" t="s">
        <v>1484</v>
      </c>
      <c r="K39" s="1535"/>
      <c r="L39" s="1535"/>
      <c r="M39" s="542"/>
      <c r="N39" s="544"/>
    </row>
    <row r="40" spans="1:25" ht="14">
      <c r="A40" s="556" t="s">
        <v>1485</v>
      </c>
      <c r="B40" s="558"/>
      <c r="C40" s="554"/>
      <c r="D40" s="555"/>
      <c r="E40" s="555"/>
      <c r="F40" s="558"/>
      <c r="G40" s="558"/>
      <c r="H40" s="558"/>
      <c r="I40" s="558"/>
      <c r="J40" s="558"/>
      <c r="K40" s="558"/>
      <c r="L40" s="558"/>
      <c r="M40" s="558"/>
      <c r="N40" s="557"/>
    </row>
    <row r="43" spans="1:25" ht="14">
      <c r="A43" s="537" t="s">
        <v>106</v>
      </c>
      <c r="B43" s="538"/>
      <c r="C43" s="539"/>
      <c r="D43" s="538"/>
      <c r="E43" s="538"/>
      <c r="F43" s="538"/>
      <c r="G43" s="538"/>
      <c r="H43" s="538"/>
      <c r="I43" s="538"/>
      <c r="J43" s="538"/>
      <c r="K43" s="538"/>
      <c r="L43" s="538"/>
      <c r="M43" s="538"/>
      <c r="N43" s="540"/>
    </row>
    <row r="44" spans="1:25" ht="14">
      <c r="A44" s="541"/>
      <c r="B44" s="542"/>
      <c r="C44" s="543"/>
      <c r="D44" s="542"/>
      <c r="E44" s="542"/>
      <c r="F44" s="542"/>
      <c r="G44" s="542"/>
      <c r="H44" s="542"/>
      <c r="I44" s="542"/>
      <c r="J44" s="542"/>
      <c r="K44" s="542"/>
      <c r="L44" s="542"/>
      <c r="M44" s="542"/>
      <c r="N44" s="544"/>
    </row>
    <row r="45" spans="1:25" ht="14">
      <c r="A45" s="541"/>
      <c r="B45" s="542"/>
      <c r="C45" s="543"/>
      <c r="D45" s="542"/>
      <c r="E45" s="542"/>
      <c r="F45" s="542"/>
      <c r="G45" s="542"/>
      <c r="H45" s="542"/>
      <c r="I45" s="542"/>
      <c r="J45" s="542"/>
      <c r="K45" s="542"/>
      <c r="L45" s="542"/>
      <c r="M45" s="542"/>
      <c r="N45" s="544"/>
    </row>
    <row r="46" spans="1:25" ht="14">
      <c r="A46" s="541"/>
      <c r="B46" s="542"/>
      <c r="C46" s="543"/>
      <c r="D46" s="542"/>
      <c r="E46" s="542"/>
      <c r="F46" s="542" t="s">
        <v>0</v>
      </c>
      <c r="G46" s="542"/>
      <c r="H46" s="542"/>
      <c r="I46" s="542"/>
      <c r="J46" s="542"/>
      <c r="K46" s="542"/>
      <c r="L46" s="542"/>
      <c r="M46" s="542"/>
      <c r="N46" s="544"/>
    </row>
    <row r="47" spans="1:25" ht="14">
      <c r="A47" s="541"/>
      <c r="B47" s="542"/>
      <c r="C47" s="545"/>
      <c r="D47" s="546"/>
      <c r="E47" s="546"/>
      <c r="F47" s="542" t="s">
        <v>1511</v>
      </c>
      <c r="G47" s="542"/>
      <c r="H47" s="542"/>
      <c r="I47" s="542"/>
      <c r="J47" s="542"/>
      <c r="K47" s="542"/>
      <c r="L47" s="542"/>
      <c r="M47" s="542"/>
      <c r="N47" s="544"/>
    </row>
    <row r="48" spans="1:25" ht="14">
      <c r="A48" s="541"/>
      <c r="B48" s="542"/>
      <c r="C48" s="545"/>
      <c r="D48" s="546"/>
      <c r="E48" s="546"/>
      <c r="F48" s="542"/>
      <c r="G48" s="542"/>
      <c r="H48" s="542"/>
      <c r="I48" s="542"/>
      <c r="J48" s="542"/>
      <c r="K48" s="542"/>
      <c r="L48" s="542"/>
      <c r="M48" s="542"/>
      <c r="N48" s="544"/>
    </row>
    <row r="49" spans="1:26" ht="14">
      <c r="A49" s="547" t="s">
        <v>657</v>
      </c>
      <c r="B49" s="548"/>
      <c r="C49" s="545"/>
      <c r="D49" s="546"/>
      <c r="E49" s="546"/>
      <c r="F49" s="542"/>
      <c r="G49" s="542"/>
      <c r="H49" s="542"/>
      <c r="I49" s="542"/>
      <c r="J49" s="542"/>
      <c r="K49" s="542"/>
      <c r="L49" s="542"/>
      <c r="M49" s="542"/>
      <c r="N49" s="557"/>
    </row>
    <row r="50" spans="1:26" ht="14">
      <c r="A50" s="537" t="s">
        <v>109</v>
      </c>
      <c r="B50" s="538"/>
      <c r="C50" s="549"/>
      <c r="D50" s="550"/>
      <c r="E50" s="550"/>
      <c r="F50" s="551" t="s">
        <v>110</v>
      </c>
      <c r="G50" s="552"/>
      <c r="H50" s="552"/>
      <c r="I50" s="552"/>
      <c r="J50" s="553"/>
      <c r="K50" s="538" t="s">
        <v>602</v>
      </c>
      <c r="L50" s="538"/>
      <c r="M50" s="538"/>
      <c r="N50" s="540"/>
    </row>
    <row r="51" spans="1:26" ht="14">
      <c r="A51" s="547" t="s">
        <v>1462</v>
      </c>
      <c r="B51" s="548"/>
      <c r="C51" s="554"/>
      <c r="D51" s="555"/>
      <c r="E51" s="555"/>
      <c r="F51" s="556" t="s">
        <v>113</v>
      </c>
      <c r="G51" s="556" t="s">
        <v>8</v>
      </c>
      <c r="H51" s="557"/>
      <c r="I51" s="551" t="s">
        <v>114</v>
      </c>
      <c r="J51" s="553"/>
      <c r="K51" s="558" t="s">
        <v>205</v>
      </c>
      <c r="L51" s="558"/>
      <c r="M51" s="558"/>
      <c r="N51" s="557"/>
    </row>
    <row r="52" spans="1:26" ht="14">
      <c r="A52" s="559"/>
      <c r="B52" s="537"/>
      <c r="C52" s="560"/>
      <c r="D52" s="1667" t="s">
        <v>13</v>
      </c>
      <c r="E52" s="1668"/>
      <c r="F52" s="537"/>
      <c r="G52" s="1660" t="s">
        <v>116</v>
      </c>
      <c r="H52" s="1661"/>
      <c r="I52" s="1661"/>
      <c r="J52" s="1661"/>
      <c r="K52" s="1661"/>
      <c r="L52" s="1661"/>
      <c r="M52" s="1661"/>
      <c r="N52" s="1662"/>
    </row>
    <row r="53" spans="1:26" ht="14">
      <c r="A53" s="561" t="s">
        <v>10</v>
      </c>
      <c r="B53" s="562" t="s">
        <v>11</v>
      </c>
      <c r="C53" s="563" t="s">
        <v>117</v>
      </c>
      <c r="D53" s="1669"/>
      <c r="E53" s="1670"/>
      <c r="F53" s="562" t="s">
        <v>14</v>
      </c>
      <c r="G53" s="1660" t="s">
        <v>118</v>
      </c>
      <c r="H53" s="1662"/>
      <c r="I53" s="1660" t="s">
        <v>119</v>
      </c>
      <c r="J53" s="1662"/>
      <c r="K53" s="1660" t="s">
        <v>120</v>
      </c>
      <c r="L53" s="1662"/>
      <c r="M53" s="1660" t="s">
        <v>121</v>
      </c>
      <c r="N53" s="1662"/>
    </row>
    <row r="54" spans="1:26" ht="14">
      <c r="A54" s="564"/>
      <c r="B54" s="556"/>
      <c r="C54" s="565"/>
      <c r="D54" s="1671"/>
      <c r="E54" s="1672"/>
      <c r="F54" s="556"/>
      <c r="G54" s="566" t="s">
        <v>22</v>
      </c>
      <c r="H54" s="567" t="s">
        <v>21</v>
      </c>
      <c r="I54" s="567" t="s">
        <v>22</v>
      </c>
      <c r="J54" s="567" t="s">
        <v>122</v>
      </c>
      <c r="K54" s="566" t="s">
        <v>22</v>
      </c>
      <c r="L54" s="568" t="s">
        <v>122</v>
      </c>
      <c r="M54" s="566" t="s">
        <v>22</v>
      </c>
      <c r="N54" s="566" t="s">
        <v>21</v>
      </c>
      <c r="P54" s="574"/>
      <c r="Q54" s="574"/>
      <c r="R54" s="574"/>
      <c r="S54" s="574"/>
      <c r="T54" s="574"/>
      <c r="U54" s="574"/>
      <c r="V54" s="574"/>
      <c r="W54" s="574"/>
      <c r="X54" s="574"/>
      <c r="Y54" s="574"/>
      <c r="Z54" s="574"/>
    </row>
    <row r="55" spans="1:26" ht="15" customHeight="1">
      <c r="A55" s="567">
        <v>1</v>
      </c>
      <c r="B55" s="569" t="s">
        <v>1486</v>
      </c>
      <c r="C55" s="575">
        <v>60</v>
      </c>
      <c r="D55" s="576">
        <v>2</v>
      </c>
      <c r="E55" s="571" t="s">
        <v>51</v>
      </c>
      <c r="F55" s="580">
        <f>D55*C55</f>
        <v>120</v>
      </c>
      <c r="G55" s="581">
        <v>1</v>
      </c>
      <c r="H55" s="582">
        <f>G55*C55</f>
        <v>60</v>
      </c>
      <c r="I55" s="581"/>
      <c r="J55" s="582">
        <f>I55*C55</f>
        <v>0</v>
      </c>
      <c r="K55" s="581">
        <v>1</v>
      </c>
      <c r="L55" s="582">
        <f>K55*C55</f>
        <v>60</v>
      </c>
      <c r="M55" s="581"/>
      <c r="N55" s="582">
        <f>M55*C55</f>
        <v>0</v>
      </c>
      <c r="O55" s="28"/>
      <c r="P55" s="574"/>
      <c r="Q55" s="574"/>
      <c r="R55" s="574"/>
      <c r="S55" s="574"/>
      <c r="T55" s="574"/>
      <c r="U55" s="574"/>
      <c r="V55" s="574"/>
      <c r="W55" s="574"/>
      <c r="X55" s="574"/>
      <c r="Y55" s="574"/>
      <c r="Z55" s="574"/>
    </row>
    <row r="56" spans="1:26" ht="14.25" customHeight="1">
      <c r="A56" s="567">
        <v>2</v>
      </c>
      <c r="B56" s="569" t="s">
        <v>1487</v>
      </c>
      <c r="C56" s="575">
        <v>350</v>
      </c>
      <c r="D56" s="577">
        <v>2</v>
      </c>
      <c r="E56" s="571" t="s">
        <v>54</v>
      </c>
      <c r="F56" s="580">
        <f t="shared" ref="F56:F76" si="5">D56*C56</f>
        <v>700</v>
      </c>
      <c r="G56" s="581">
        <v>1</v>
      </c>
      <c r="H56" s="582">
        <f t="shared" ref="H56:H76" si="6">G56*C56</f>
        <v>350</v>
      </c>
      <c r="I56" s="581"/>
      <c r="J56" s="582">
        <f t="shared" ref="J56:J76" si="7">I56*C56</f>
        <v>0</v>
      </c>
      <c r="K56" s="581">
        <v>1</v>
      </c>
      <c r="L56" s="582">
        <f t="shared" ref="L56:L76" si="8">K56*C56</f>
        <v>350</v>
      </c>
      <c r="M56" s="581"/>
      <c r="N56" s="582">
        <f t="shared" ref="N56:N76" si="9">M56*C56</f>
        <v>0</v>
      </c>
      <c r="O56" s="28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574"/>
    </row>
    <row r="57" spans="1:26" ht="15" customHeight="1">
      <c r="A57" s="567">
        <v>3</v>
      </c>
      <c r="B57" s="569" t="s">
        <v>1488</v>
      </c>
      <c r="C57" s="575">
        <v>30</v>
      </c>
      <c r="D57" s="576">
        <v>60</v>
      </c>
      <c r="E57" s="571" t="s">
        <v>191</v>
      </c>
      <c r="F57" s="580">
        <f t="shared" si="5"/>
        <v>1800</v>
      </c>
      <c r="G57" s="581">
        <v>30</v>
      </c>
      <c r="H57" s="582">
        <f t="shared" si="6"/>
        <v>900</v>
      </c>
      <c r="I57" s="581"/>
      <c r="J57" s="582">
        <f t="shared" si="7"/>
        <v>0</v>
      </c>
      <c r="K57" s="581">
        <v>30</v>
      </c>
      <c r="L57" s="582">
        <f t="shared" si="8"/>
        <v>900</v>
      </c>
      <c r="M57" s="581"/>
      <c r="N57" s="582">
        <f t="shared" si="9"/>
        <v>0</v>
      </c>
      <c r="O57" s="28"/>
      <c r="P57" s="574"/>
      <c r="Q57" s="574"/>
      <c r="R57" s="574"/>
      <c r="S57" s="574"/>
      <c r="T57" s="574"/>
      <c r="U57" s="574"/>
      <c r="V57" s="574"/>
      <c r="W57" s="574"/>
      <c r="X57" s="574"/>
      <c r="Y57" s="574"/>
      <c r="Z57" s="574"/>
    </row>
    <row r="58" spans="1:26" ht="16.5" customHeight="1">
      <c r="A58" s="567">
        <v>4</v>
      </c>
      <c r="B58" s="569" t="s">
        <v>1489</v>
      </c>
      <c r="C58" s="570">
        <v>120</v>
      </c>
      <c r="D58" s="576">
        <v>3</v>
      </c>
      <c r="E58" s="571" t="s">
        <v>863</v>
      </c>
      <c r="F58" s="580">
        <f t="shared" si="5"/>
        <v>360</v>
      </c>
      <c r="G58" s="581">
        <v>1</v>
      </c>
      <c r="H58" s="582">
        <f t="shared" si="6"/>
        <v>120</v>
      </c>
      <c r="I58" s="581">
        <v>1</v>
      </c>
      <c r="J58" s="582">
        <f t="shared" si="7"/>
        <v>120</v>
      </c>
      <c r="K58" s="581"/>
      <c r="L58" s="582">
        <f t="shared" si="8"/>
        <v>0</v>
      </c>
      <c r="M58" s="581">
        <v>1</v>
      </c>
      <c r="N58" s="582">
        <f t="shared" si="9"/>
        <v>120</v>
      </c>
      <c r="O58" s="28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574"/>
    </row>
    <row r="59" spans="1:26" ht="14.25" customHeight="1">
      <c r="A59" s="567">
        <v>5</v>
      </c>
      <c r="B59" s="569" t="s">
        <v>1490</v>
      </c>
      <c r="C59" s="570">
        <v>15</v>
      </c>
      <c r="D59" s="576">
        <v>3</v>
      </c>
      <c r="E59" s="571" t="s">
        <v>191</v>
      </c>
      <c r="F59" s="580">
        <f t="shared" si="5"/>
        <v>45</v>
      </c>
      <c r="G59" s="581"/>
      <c r="H59" s="582">
        <f t="shared" si="6"/>
        <v>0</v>
      </c>
      <c r="I59" s="581">
        <v>1</v>
      </c>
      <c r="J59" s="582">
        <f t="shared" si="7"/>
        <v>15</v>
      </c>
      <c r="K59" s="581">
        <v>1</v>
      </c>
      <c r="L59" s="582">
        <f t="shared" si="8"/>
        <v>15</v>
      </c>
      <c r="M59" s="581">
        <v>1</v>
      </c>
      <c r="N59" s="582">
        <f t="shared" si="9"/>
        <v>15</v>
      </c>
      <c r="O59" s="28"/>
      <c r="P59" s="574"/>
      <c r="Q59" s="574"/>
      <c r="R59" s="574"/>
      <c r="S59" s="574"/>
      <c r="T59" s="574"/>
      <c r="U59" s="574"/>
      <c r="V59" s="574"/>
      <c r="W59" s="574"/>
      <c r="X59" s="574"/>
      <c r="Y59" s="574"/>
      <c r="Z59" s="574"/>
    </row>
    <row r="60" spans="1:26" ht="15.75" customHeight="1">
      <c r="A60" s="567">
        <v>6</v>
      </c>
      <c r="B60" s="569" t="s">
        <v>692</v>
      </c>
      <c r="C60" s="575">
        <v>70</v>
      </c>
      <c r="D60" s="576">
        <v>2</v>
      </c>
      <c r="E60" s="571" t="s">
        <v>191</v>
      </c>
      <c r="F60" s="580">
        <f t="shared" si="5"/>
        <v>140</v>
      </c>
      <c r="G60" s="581">
        <v>1</v>
      </c>
      <c r="H60" s="582">
        <f t="shared" si="6"/>
        <v>70</v>
      </c>
      <c r="I60" s="581"/>
      <c r="J60" s="582">
        <f t="shared" si="7"/>
        <v>0</v>
      </c>
      <c r="K60" s="581">
        <v>1</v>
      </c>
      <c r="L60" s="582">
        <f t="shared" si="8"/>
        <v>70</v>
      </c>
      <c r="M60" s="581"/>
      <c r="N60" s="582">
        <f t="shared" si="9"/>
        <v>0</v>
      </c>
      <c r="O60" s="28"/>
      <c r="P60" s="574"/>
      <c r="Q60" s="574"/>
      <c r="R60" s="574"/>
      <c r="S60" s="574"/>
      <c r="T60" s="574"/>
      <c r="U60" s="574"/>
      <c r="V60" s="574"/>
      <c r="W60" s="574"/>
      <c r="X60" s="574"/>
      <c r="Y60" s="574"/>
      <c r="Z60" s="574"/>
    </row>
    <row r="61" spans="1:26" ht="14.25" customHeight="1">
      <c r="A61" s="567">
        <v>7</v>
      </c>
      <c r="B61" s="569" t="s">
        <v>1491</v>
      </c>
      <c r="C61" s="575">
        <v>110</v>
      </c>
      <c r="D61" s="576">
        <v>2</v>
      </c>
      <c r="E61" s="571" t="s">
        <v>191</v>
      </c>
      <c r="F61" s="580">
        <f t="shared" si="5"/>
        <v>220</v>
      </c>
      <c r="G61" s="581"/>
      <c r="H61" s="582">
        <f t="shared" si="6"/>
        <v>0</v>
      </c>
      <c r="I61" s="581">
        <v>1</v>
      </c>
      <c r="J61" s="582">
        <f t="shared" si="7"/>
        <v>110</v>
      </c>
      <c r="K61" s="581"/>
      <c r="L61" s="582">
        <f t="shared" si="8"/>
        <v>0</v>
      </c>
      <c r="M61" s="581">
        <v>1</v>
      </c>
      <c r="N61" s="582">
        <f t="shared" si="9"/>
        <v>110</v>
      </c>
      <c r="O61" s="28"/>
      <c r="P61" s="574"/>
      <c r="Q61" s="574"/>
      <c r="R61" s="574"/>
      <c r="S61" s="574"/>
      <c r="T61" s="574"/>
      <c r="U61" s="574"/>
      <c r="V61" s="574"/>
      <c r="W61" s="574"/>
      <c r="X61" s="574"/>
      <c r="Y61" s="574"/>
      <c r="Z61" s="574"/>
    </row>
    <row r="62" spans="1:26" ht="14.25" customHeight="1">
      <c r="A62" s="567">
        <v>8</v>
      </c>
      <c r="B62" s="569" t="s">
        <v>489</v>
      </c>
      <c r="C62" s="575">
        <v>30</v>
      </c>
      <c r="D62" s="576">
        <v>2</v>
      </c>
      <c r="E62" s="571" t="s">
        <v>191</v>
      </c>
      <c r="F62" s="580">
        <f t="shared" si="5"/>
        <v>60</v>
      </c>
      <c r="G62" s="581"/>
      <c r="H62" s="582">
        <f t="shared" si="6"/>
        <v>0</v>
      </c>
      <c r="I62" s="581">
        <v>1</v>
      </c>
      <c r="J62" s="582">
        <f t="shared" si="7"/>
        <v>30</v>
      </c>
      <c r="K62" s="581"/>
      <c r="L62" s="582">
        <f t="shared" si="8"/>
        <v>0</v>
      </c>
      <c r="M62" s="581">
        <v>1</v>
      </c>
      <c r="N62" s="582">
        <f t="shared" si="9"/>
        <v>30</v>
      </c>
      <c r="O62" s="28"/>
      <c r="P62" s="574"/>
      <c r="Q62" s="574"/>
      <c r="R62" s="574"/>
      <c r="S62" s="574"/>
      <c r="T62" s="574"/>
      <c r="U62" s="574"/>
      <c r="V62" s="574"/>
      <c r="W62" s="574"/>
      <c r="X62" s="574"/>
      <c r="Y62" s="574"/>
      <c r="Z62" s="574"/>
    </row>
    <row r="63" spans="1:26" ht="13.5" customHeight="1">
      <c r="A63" s="567">
        <v>9</v>
      </c>
      <c r="B63" s="569" t="s">
        <v>1492</v>
      </c>
      <c r="C63" s="575">
        <v>330</v>
      </c>
      <c r="D63" s="576">
        <v>3</v>
      </c>
      <c r="E63" s="571" t="s">
        <v>769</v>
      </c>
      <c r="F63" s="580">
        <f t="shared" si="5"/>
        <v>990</v>
      </c>
      <c r="G63" s="581">
        <v>1</v>
      </c>
      <c r="H63" s="582">
        <f t="shared" si="6"/>
        <v>330</v>
      </c>
      <c r="I63" s="581">
        <v>1</v>
      </c>
      <c r="J63" s="582">
        <f t="shared" si="7"/>
        <v>330</v>
      </c>
      <c r="K63" s="581"/>
      <c r="L63" s="582">
        <f t="shared" si="8"/>
        <v>0</v>
      </c>
      <c r="M63" s="581">
        <v>1</v>
      </c>
      <c r="N63" s="582">
        <f t="shared" si="9"/>
        <v>330</v>
      </c>
      <c r="O63" s="28"/>
      <c r="P63" s="574"/>
      <c r="Q63" s="574"/>
      <c r="R63" s="574"/>
      <c r="S63" s="574"/>
      <c r="T63" s="574"/>
      <c r="U63" s="574"/>
      <c r="V63" s="574"/>
      <c r="W63" s="574"/>
      <c r="X63" s="574"/>
      <c r="Y63" s="574"/>
      <c r="Z63" s="574"/>
    </row>
    <row r="64" spans="1:26" ht="14">
      <c r="A64" s="567">
        <v>10</v>
      </c>
      <c r="B64" s="569" t="s">
        <v>1493</v>
      </c>
      <c r="C64" s="575">
        <v>230</v>
      </c>
      <c r="D64" s="576">
        <v>2</v>
      </c>
      <c r="E64" s="571" t="s">
        <v>769</v>
      </c>
      <c r="F64" s="580">
        <f t="shared" si="5"/>
        <v>460</v>
      </c>
      <c r="G64" s="581"/>
      <c r="H64" s="582">
        <f t="shared" si="6"/>
        <v>0</v>
      </c>
      <c r="I64" s="581">
        <v>1</v>
      </c>
      <c r="J64" s="582">
        <f t="shared" si="7"/>
        <v>230</v>
      </c>
      <c r="K64" s="581"/>
      <c r="L64" s="582">
        <f t="shared" si="8"/>
        <v>0</v>
      </c>
      <c r="M64" s="581">
        <v>1</v>
      </c>
      <c r="N64" s="582">
        <f t="shared" si="9"/>
        <v>230</v>
      </c>
      <c r="O64" s="28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574"/>
    </row>
    <row r="65" spans="1:26" ht="14">
      <c r="A65" s="567">
        <v>11</v>
      </c>
      <c r="B65" s="569" t="s">
        <v>277</v>
      </c>
      <c r="C65" s="575">
        <v>230</v>
      </c>
      <c r="D65" s="576">
        <v>2</v>
      </c>
      <c r="E65" s="571" t="s">
        <v>769</v>
      </c>
      <c r="F65" s="580">
        <f t="shared" si="5"/>
        <v>460</v>
      </c>
      <c r="G65" s="581">
        <v>1</v>
      </c>
      <c r="H65" s="582">
        <f t="shared" si="6"/>
        <v>230</v>
      </c>
      <c r="I65" s="581"/>
      <c r="J65" s="582">
        <f t="shared" si="7"/>
        <v>0</v>
      </c>
      <c r="K65" s="581">
        <v>1</v>
      </c>
      <c r="L65" s="582">
        <f t="shared" si="8"/>
        <v>230</v>
      </c>
      <c r="M65" s="581"/>
      <c r="N65" s="582">
        <f t="shared" si="9"/>
        <v>0</v>
      </c>
      <c r="O65" s="28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574"/>
    </row>
    <row r="66" spans="1:26" ht="14">
      <c r="A66" s="567">
        <v>12</v>
      </c>
      <c r="B66" s="569" t="s">
        <v>472</v>
      </c>
      <c r="C66" s="575">
        <v>10</v>
      </c>
      <c r="D66" s="576">
        <v>24</v>
      </c>
      <c r="E66" s="571" t="s">
        <v>57</v>
      </c>
      <c r="F66" s="580">
        <f t="shared" si="5"/>
        <v>240</v>
      </c>
      <c r="G66" s="581">
        <v>6</v>
      </c>
      <c r="H66" s="582">
        <f t="shared" si="6"/>
        <v>60</v>
      </c>
      <c r="I66" s="581">
        <v>6</v>
      </c>
      <c r="J66" s="582">
        <f t="shared" si="7"/>
        <v>60</v>
      </c>
      <c r="K66" s="581">
        <v>6</v>
      </c>
      <c r="L66" s="582">
        <f t="shared" si="8"/>
        <v>60</v>
      </c>
      <c r="M66" s="581">
        <v>6</v>
      </c>
      <c r="N66" s="582">
        <f t="shared" si="9"/>
        <v>60</v>
      </c>
      <c r="O66" s="28"/>
      <c r="P66" s="574"/>
      <c r="Q66" s="574"/>
      <c r="R66" s="574"/>
      <c r="S66" s="574"/>
      <c r="T66" s="574"/>
      <c r="U66" s="574"/>
      <c r="V66" s="574"/>
      <c r="W66" s="574"/>
      <c r="X66" s="574"/>
      <c r="Y66" s="574"/>
      <c r="Z66" s="574"/>
    </row>
    <row r="67" spans="1:26" ht="14">
      <c r="A67" s="567">
        <v>13</v>
      </c>
      <c r="B67" s="569" t="s">
        <v>1494</v>
      </c>
      <c r="C67" s="575">
        <v>35</v>
      </c>
      <c r="D67" s="577">
        <v>1</v>
      </c>
      <c r="E67" s="571" t="s">
        <v>1495</v>
      </c>
      <c r="F67" s="580">
        <f t="shared" si="5"/>
        <v>35</v>
      </c>
      <c r="G67" s="581"/>
      <c r="H67" s="582">
        <f t="shared" si="6"/>
        <v>0</v>
      </c>
      <c r="I67" s="581">
        <v>1</v>
      </c>
      <c r="J67" s="582">
        <f t="shared" si="7"/>
        <v>35</v>
      </c>
      <c r="K67" s="581"/>
      <c r="L67" s="582">
        <f t="shared" si="8"/>
        <v>0</v>
      </c>
      <c r="M67" s="581"/>
      <c r="N67" s="582">
        <f t="shared" si="9"/>
        <v>0</v>
      </c>
      <c r="O67" s="28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574"/>
    </row>
    <row r="68" spans="1:26" ht="14">
      <c r="A68" s="567">
        <v>14</v>
      </c>
      <c r="B68" s="569" t="s">
        <v>1496</v>
      </c>
      <c r="C68" s="575">
        <v>20</v>
      </c>
      <c r="D68" s="576">
        <v>3</v>
      </c>
      <c r="E68" s="571" t="s">
        <v>191</v>
      </c>
      <c r="F68" s="580">
        <f t="shared" si="5"/>
        <v>60</v>
      </c>
      <c r="G68" s="581">
        <v>1</v>
      </c>
      <c r="H68" s="582">
        <f t="shared" si="6"/>
        <v>20</v>
      </c>
      <c r="I68" s="581"/>
      <c r="J68" s="582">
        <f t="shared" si="7"/>
        <v>0</v>
      </c>
      <c r="K68" s="581">
        <v>1</v>
      </c>
      <c r="L68" s="582">
        <f t="shared" si="8"/>
        <v>20</v>
      </c>
      <c r="M68" s="581">
        <v>1</v>
      </c>
      <c r="N68" s="582">
        <f t="shared" si="9"/>
        <v>20</v>
      </c>
      <c r="O68" s="28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574"/>
    </row>
    <row r="69" spans="1:26" ht="14">
      <c r="A69" s="567">
        <v>15</v>
      </c>
      <c r="B69" s="569" t="s">
        <v>1497</v>
      </c>
      <c r="C69" s="575">
        <v>30</v>
      </c>
      <c r="D69" s="576">
        <v>2</v>
      </c>
      <c r="E69" s="571" t="s">
        <v>191</v>
      </c>
      <c r="F69" s="580">
        <f t="shared" si="5"/>
        <v>60</v>
      </c>
      <c r="G69" s="581">
        <v>1</v>
      </c>
      <c r="H69" s="582">
        <f t="shared" si="6"/>
        <v>30</v>
      </c>
      <c r="I69" s="581"/>
      <c r="J69" s="582">
        <f t="shared" si="7"/>
        <v>0</v>
      </c>
      <c r="K69" s="581">
        <v>1</v>
      </c>
      <c r="L69" s="582">
        <f t="shared" si="8"/>
        <v>30</v>
      </c>
      <c r="M69" s="581"/>
      <c r="N69" s="582">
        <f t="shared" si="9"/>
        <v>0</v>
      </c>
      <c r="O69" s="28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74"/>
    </row>
    <row r="70" spans="1:26" ht="14">
      <c r="A70" s="567">
        <v>16</v>
      </c>
      <c r="B70" s="569" t="s">
        <v>1498</v>
      </c>
      <c r="C70" s="575">
        <v>120</v>
      </c>
      <c r="D70" s="576">
        <v>4</v>
      </c>
      <c r="E70" s="571" t="s">
        <v>191</v>
      </c>
      <c r="F70" s="580">
        <f t="shared" si="5"/>
        <v>480</v>
      </c>
      <c r="G70" s="581"/>
      <c r="H70" s="582">
        <f t="shared" si="6"/>
        <v>0</v>
      </c>
      <c r="I70" s="581">
        <v>2</v>
      </c>
      <c r="J70" s="582">
        <f t="shared" si="7"/>
        <v>240</v>
      </c>
      <c r="K70" s="581"/>
      <c r="L70" s="582">
        <f t="shared" si="8"/>
        <v>0</v>
      </c>
      <c r="M70" s="581">
        <v>2</v>
      </c>
      <c r="N70" s="582">
        <f t="shared" si="9"/>
        <v>240</v>
      </c>
      <c r="O70" s="28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74"/>
    </row>
    <row r="71" spans="1:26" ht="14">
      <c r="A71" s="567">
        <v>17</v>
      </c>
      <c r="B71" s="569" t="s">
        <v>914</v>
      </c>
      <c r="C71" s="575">
        <v>500</v>
      </c>
      <c r="D71" s="576">
        <v>1</v>
      </c>
      <c r="E71" s="571" t="s">
        <v>57</v>
      </c>
      <c r="F71" s="580">
        <f t="shared" si="5"/>
        <v>500</v>
      </c>
      <c r="G71" s="581"/>
      <c r="H71" s="582">
        <f t="shared" si="6"/>
        <v>0</v>
      </c>
      <c r="I71" s="581"/>
      <c r="J71" s="582">
        <f t="shared" si="7"/>
        <v>0</v>
      </c>
      <c r="K71" s="581">
        <v>1</v>
      </c>
      <c r="L71" s="582">
        <f t="shared" si="8"/>
        <v>500</v>
      </c>
      <c r="M71" s="581"/>
      <c r="N71" s="582">
        <f t="shared" si="9"/>
        <v>0</v>
      </c>
      <c r="O71" s="28"/>
      <c r="P71" s="574"/>
      <c r="Q71" s="574"/>
      <c r="R71" s="574"/>
      <c r="S71" s="574"/>
      <c r="T71" s="574"/>
      <c r="U71" s="574"/>
      <c r="V71" s="574"/>
      <c r="W71" s="574"/>
      <c r="X71" s="574"/>
      <c r="Y71" s="574"/>
      <c r="Z71" s="574"/>
    </row>
    <row r="72" spans="1:26" ht="14">
      <c r="A72" s="567">
        <v>18</v>
      </c>
      <c r="B72" s="569" t="s">
        <v>497</v>
      </c>
      <c r="C72" s="575">
        <v>100</v>
      </c>
      <c r="D72" s="576">
        <v>2</v>
      </c>
      <c r="E72" s="571" t="s">
        <v>191</v>
      </c>
      <c r="F72" s="580">
        <f t="shared" si="5"/>
        <v>200</v>
      </c>
      <c r="G72" s="581">
        <v>1</v>
      </c>
      <c r="H72" s="582">
        <f t="shared" si="6"/>
        <v>100</v>
      </c>
      <c r="I72" s="581"/>
      <c r="J72" s="582">
        <f t="shared" si="7"/>
        <v>0</v>
      </c>
      <c r="K72" s="581"/>
      <c r="L72" s="582">
        <f t="shared" si="8"/>
        <v>0</v>
      </c>
      <c r="M72" s="581">
        <v>1</v>
      </c>
      <c r="N72" s="582">
        <f t="shared" si="9"/>
        <v>100</v>
      </c>
      <c r="O72" s="28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</row>
    <row r="73" spans="1:26" ht="14">
      <c r="A73" s="567">
        <v>19</v>
      </c>
      <c r="B73" s="569" t="s">
        <v>1499</v>
      </c>
      <c r="C73" s="575">
        <v>15</v>
      </c>
      <c r="D73" s="576">
        <v>5</v>
      </c>
      <c r="E73" s="571" t="s">
        <v>191</v>
      </c>
      <c r="F73" s="580">
        <f t="shared" si="5"/>
        <v>75</v>
      </c>
      <c r="G73" s="581">
        <v>2</v>
      </c>
      <c r="H73" s="582">
        <f t="shared" si="6"/>
        <v>30</v>
      </c>
      <c r="I73" s="581"/>
      <c r="J73" s="582">
        <f t="shared" si="7"/>
        <v>0</v>
      </c>
      <c r="K73" s="581">
        <v>2</v>
      </c>
      <c r="L73" s="582">
        <f t="shared" si="8"/>
        <v>30</v>
      </c>
      <c r="M73" s="581">
        <v>1</v>
      </c>
      <c r="N73" s="582">
        <f t="shared" si="9"/>
        <v>15</v>
      </c>
      <c r="O73" s="28"/>
      <c r="P73" s="574"/>
      <c r="Q73" s="574"/>
      <c r="R73" s="574"/>
      <c r="S73" s="574"/>
      <c r="T73" s="574"/>
      <c r="U73" s="574"/>
      <c r="V73" s="574"/>
      <c r="W73" s="574"/>
      <c r="X73" s="574"/>
      <c r="Y73" s="574"/>
      <c r="Z73" s="574"/>
    </row>
    <row r="74" spans="1:26" ht="14">
      <c r="A74" s="567">
        <v>20</v>
      </c>
      <c r="B74" s="569" t="s">
        <v>1500</v>
      </c>
      <c r="C74" s="575">
        <v>120</v>
      </c>
      <c r="D74" s="576">
        <v>2</v>
      </c>
      <c r="E74" s="571" t="s">
        <v>191</v>
      </c>
      <c r="F74" s="580">
        <f t="shared" si="5"/>
        <v>240</v>
      </c>
      <c r="G74" s="567"/>
      <c r="H74" s="582">
        <f t="shared" si="6"/>
        <v>0</v>
      </c>
      <c r="I74" s="581">
        <v>2</v>
      </c>
      <c r="J74" s="582">
        <f t="shared" si="7"/>
        <v>240</v>
      </c>
      <c r="K74" s="567"/>
      <c r="L74" s="582">
        <f t="shared" si="8"/>
        <v>0</v>
      </c>
      <c r="M74" s="581"/>
      <c r="N74" s="582">
        <f t="shared" si="9"/>
        <v>0</v>
      </c>
      <c r="O74" s="28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74"/>
    </row>
    <row r="75" spans="1:26" ht="14">
      <c r="A75" s="567">
        <v>21</v>
      </c>
      <c r="B75" s="569" t="s">
        <v>688</v>
      </c>
      <c r="C75" s="575">
        <v>150</v>
      </c>
      <c r="D75" s="576">
        <v>1</v>
      </c>
      <c r="E75" s="571" t="s">
        <v>191</v>
      </c>
      <c r="F75" s="580">
        <f t="shared" si="5"/>
        <v>150</v>
      </c>
      <c r="G75" s="567"/>
      <c r="H75" s="582">
        <f t="shared" si="6"/>
        <v>0</v>
      </c>
      <c r="I75" s="581"/>
      <c r="J75" s="582">
        <f t="shared" si="7"/>
        <v>0</v>
      </c>
      <c r="K75" s="567">
        <v>1</v>
      </c>
      <c r="L75" s="582">
        <f t="shared" si="8"/>
        <v>150</v>
      </c>
      <c r="M75" s="581"/>
      <c r="N75" s="582">
        <f t="shared" si="9"/>
        <v>0</v>
      </c>
      <c r="O75" s="28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74"/>
    </row>
    <row r="76" spans="1:26" ht="14">
      <c r="A76" s="567">
        <v>22</v>
      </c>
      <c r="B76" s="569" t="s">
        <v>1501</v>
      </c>
      <c r="C76" s="570">
        <v>5000</v>
      </c>
      <c r="D76" s="576">
        <v>1</v>
      </c>
      <c r="E76" s="571" t="s">
        <v>1502</v>
      </c>
      <c r="F76" s="580">
        <f t="shared" si="5"/>
        <v>5000</v>
      </c>
      <c r="G76" s="567"/>
      <c r="H76" s="582">
        <f t="shared" si="6"/>
        <v>0</v>
      </c>
      <c r="I76" s="581"/>
      <c r="J76" s="582">
        <f t="shared" si="7"/>
        <v>0</v>
      </c>
      <c r="K76" s="567">
        <v>1</v>
      </c>
      <c r="L76" s="582">
        <f t="shared" si="8"/>
        <v>5000</v>
      </c>
      <c r="M76" s="581"/>
      <c r="N76" s="582">
        <f t="shared" si="9"/>
        <v>0</v>
      </c>
      <c r="O76" s="28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574"/>
    </row>
    <row r="77" spans="1:26" ht="14">
      <c r="A77" s="567"/>
      <c r="B77" s="569"/>
      <c r="C77" s="570"/>
      <c r="D77" s="1658" t="s">
        <v>375</v>
      </c>
      <c r="E77" s="1659"/>
      <c r="F77" s="578">
        <f>SUM(F55:F76)</f>
        <v>12395</v>
      </c>
      <c r="G77" s="567"/>
      <c r="H77" s="573">
        <f>SUM(H55:H76)</f>
        <v>2300</v>
      </c>
      <c r="I77" s="567"/>
      <c r="J77" s="573">
        <f>SUM(J55:J76)</f>
        <v>1410</v>
      </c>
      <c r="K77" s="567"/>
      <c r="L77" s="573">
        <f>SUM(L55:L76)</f>
        <v>7415</v>
      </c>
      <c r="M77" s="567"/>
      <c r="N77" s="573">
        <f>SUM(N55:N76)</f>
        <v>1270</v>
      </c>
      <c r="O77" s="28"/>
    </row>
    <row r="78" spans="1:26" ht="14">
      <c r="A78" s="537"/>
      <c r="B78" s="538"/>
      <c r="C78" s="549"/>
      <c r="D78" s="583"/>
      <c r="E78" s="550"/>
      <c r="F78" s="542"/>
      <c r="G78" s="542"/>
      <c r="H78" s="538"/>
      <c r="I78" s="538"/>
      <c r="J78" s="538"/>
      <c r="K78" s="538"/>
      <c r="L78" s="538"/>
      <c r="M78" s="538"/>
      <c r="N78" s="540"/>
    </row>
    <row r="79" spans="1:26" ht="14">
      <c r="A79" s="541"/>
      <c r="B79" s="542" t="s">
        <v>197</v>
      </c>
      <c r="C79" s="545"/>
      <c r="D79" s="583"/>
      <c r="E79" s="546"/>
      <c r="F79" s="542"/>
      <c r="G79" s="542"/>
      <c r="H79" s="542"/>
      <c r="I79" s="542"/>
      <c r="J79" s="542"/>
      <c r="K79" s="542"/>
      <c r="L79" s="542"/>
      <c r="M79" s="542"/>
      <c r="N79" s="544"/>
    </row>
    <row r="80" spans="1:26" ht="14">
      <c r="A80" s="541"/>
      <c r="B80" s="542"/>
      <c r="C80" s="545"/>
      <c r="D80" s="583"/>
      <c r="E80" s="546"/>
      <c r="F80" s="542"/>
      <c r="G80" s="542"/>
      <c r="H80" s="542" t="s">
        <v>99</v>
      </c>
      <c r="I80" s="542"/>
      <c r="J80" s="1533" t="s">
        <v>1512</v>
      </c>
      <c r="K80" s="1533"/>
      <c r="L80" s="1533"/>
      <c r="M80" s="1533"/>
      <c r="N80" s="544"/>
    </row>
    <row r="81" spans="1:14" ht="14">
      <c r="A81" s="541"/>
      <c r="B81" s="542"/>
      <c r="C81" s="545"/>
      <c r="D81" s="583"/>
      <c r="E81" s="546"/>
      <c r="F81" s="542"/>
      <c r="G81" s="542"/>
      <c r="H81" s="542"/>
      <c r="I81" s="542"/>
      <c r="J81" s="1535" t="s">
        <v>1484</v>
      </c>
      <c r="K81" s="1535"/>
      <c r="L81" s="1535"/>
      <c r="M81" s="542"/>
      <c r="N81" s="544"/>
    </row>
    <row r="82" spans="1:14" ht="14">
      <c r="A82" s="558" t="s">
        <v>1485</v>
      </c>
      <c r="B82" s="558"/>
      <c r="C82" s="554"/>
      <c r="D82" s="558"/>
      <c r="E82" s="555"/>
      <c r="F82" s="558"/>
      <c r="G82" s="558"/>
      <c r="H82" s="558"/>
      <c r="I82" s="558"/>
      <c r="J82" s="558"/>
      <c r="K82" s="558"/>
      <c r="L82" s="558"/>
      <c r="M82" s="558"/>
      <c r="N82" s="557"/>
    </row>
    <row r="85" spans="1:14" ht="14">
      <c r="A85" s="537" t="s">
        <v>106</v>
      </c>
      <c r="B85" s="538"/>
      <c r="C85" s="539"/>
      <c r="D85" s="538"/>
      <c r="E85" s="538"/>
      <c r="F85" s="538"/>
      <c r="G85" s="538"/>
      <c r="H85" s="538"/>
      <c r="I85" s="538"/>
      <c r="J85" s="538"/>
      <c r="K85" s="538"/>
      <c r="L85" s="538"/>
      <c r="M85" s="538"/>
      <c r="N85" s="540"/>
    </row>
    <row r="86" spans="1:14" ht="14">
      <c r="A86" s="541"/>
      <c r="B86" s="542"/>
      <c r="C86" s="543"/>
      <c r="D86" s="542"/>
      <c r="E86" s="542"/>
      <c r="F86" s="542"/>
      <c r="G86" s="542"/>
      <c r="H86" s="542"/>
      <c r="I86" s="542"/>
      <c r="J86" s="542"/>
      <c r="K86" s="542"/>
      <c r="L86" s="542"/>
      <c r="M86" s="542"/>
      <c r="N86" s="544"/>
    </row>
    <row r="87" spans="1:14" ht="14">
      <c r="A87" s="541"/>
      <c r="B87" s="542"/>
      <c r="C87" s="543"/>
      <c r="D87" s="542"/>
      <c r="E87" s="542"/>
      <c r="F87" s="542"/>
      <c r="G87" s="542"/>
      <c r="H87" s="542"/>
      <c r="I87" s="542"/>
      <c r="J87" s="542"/>
      <c r="K87" s="542"/>
      <c r="L87" s="542"/>
      <c r="M87" s="542"/>
      <c r="N87" s="544"/>
    </row>
    <row r="88" spans="1:14" ht="14">
      <c r="A88" s="541"/>
      <c r="B88" s="542"/>
      <c r="C88" s="543"/>
      <c r="D88" s="542"/>
      <c r="E88" s="542"/>
      <c r="F88" s="542" t="s">
        <v>0</v>
      </c>
      <c r="G88" s="542"/>
      <c r="H88" s="542"/>
      <c r="I88" s="542"/>
      <c r="J88" s="542"/>
      <c r="K88" s="542"/>
      <c r="L88" s="542"/>
      <c r="M88" s="542"/>
      <c r="N88" s="544"/>
    </row>
    <row r="89" spans="1:14" ht="14">
      <c r="A89" s="541"/>
      <c r="B89" s="542"/>
      <c r="C89" s="545"/>
      <c r="D89" s="546"/>
      <c r="E89" s="546"/>
      <c r="F89" s="542" t="s">
        <v>1511</v>
      </c>
      <c r="G89" s="542"/>
      <c r="H89" s="542"/>
      <c r="I89" s="542"/>
      <c r="J89" s="542"/>
      <c r="K89" s="542"/>
      <c r="L89" s="542"/>
      <c r="M89" s="542"/>
      <c r="N89" s="544"/>
    </row>
    <row r="90" spans="1:14" ht="14">
      <c r="A90" s="541"/>
      <c r="B90" s="542"/>
      <c r="C90" s="545"/>
      <c r="D90" s="546"/>
      <c r="E90" s="546"/>
      <c r="F90" s="542"/>
      <c r="G90" s="542"/>
      <c r="H90" s="542"/>
      <c r="I90" s="542"/>
      <c r="J90" s="542"/>
      <c r="K90" s="542"/>
      <c r="L90" s="542"/>
      <c r="M90" s="542"/>
      <c r="N90" s="544"/>
    </row>
    <row r="91" spans="1:14" ht="14">
      <c r="A91" s="547" t="s">
        <v>657</v>
      </c>
      <c r="B91" s="548"/>
      <c r="C91" s="545"/>
      <c r="D91" s="546"/>
      <c r="E91" s="546"/>
      <c r="F91" s="542"/>
      <c r="G91" s="542"/>
      <c r="H91" s="542"/>
      <c r="I91" s="542"/>
      <c r="J91" s="542"/>
      <c r="K91" s="542"/>
      <c r="L91" s="542"/>
      <c r="M91" s="542"/>
      <c r="N91" s="557"/>
    </row>
    <row r="92" spans="1:14" ht="14">
      <c r="A92" s="537" t="s">
        <v>109</v>
      </c>
      <c r="B92" s="538"/>
      <c r="C92" s="549"/>
      <c r="D92" s="550"/>
      <c r="E92" s="550"/>
      <c r="F92" s="551" t="s">
        <v>110</v>
      </c>
      <c r="G92" s="552"/>
      <c r="H92" s="552"/>
      <c r="I92" s="552"/>
      <c r="J92" s="553"/>
      <c r="K92" s="538" t="s">
        <v>638</v>
      </c>
      <c r="L92" s="538"/>
      <c r="M92" s="538"/>
      <c r="N92" s="540"/>
    </row>
    <row r="93" spans="1:14" ht="14">
      <c r="A93" s="547" t="s">
        <v>1462</v>
      </c>
      <c r="B93" s="548"/>
      <c r="C93" s="554"/>
      <c r="D93" s="555"/>
      <c r="E93" s="555"/>
      <c r="F93" s="556" t="s">
        <v>113</v>
      </c>
      <c r="G93" s="556" t="s">
        <v>8</v>
      </c>
      <c r="H93" s="557"/>
      <c r="I93" s="551" t="s">
        <v>114</v>
      </c>
      <c r="J93" s="553"/>
      <c r="K93" s="558" t="s">
        <v>205</v>
      </c>
      <c r="L93" s="558"/>
      <c r="M93" s="558"/>
      <c r="N93" s="557"/>
    </row>
    <row r="94" spans="1:14" ht="14">
      <c r="A94" s="559"/>
      <c r="B94" s="537"/>
      <c r="C94" s="560"/>
      <c r="D94" s="1667" t="s">
        <v>13</v>
      </c>
      <c r="E94" s="1668"/>
      <c r="F94" s="537"/>
      <c r="G94" s="1660" t="s">
        <v>116</v>
      </c>
      <c r="H94" s="1661"/>
      <c r="I94" s="1661"/>
      <c r="J94" s="1661"/>
      <c r="K94" s="1661"/>
      <c r="L94" s="1661"/>
      <c r="M94" s="1661"/>
      <c r="N94" s="1662"/>
    </row>
    <row r="95" spans="1:14" ht="14">
      <c r="A95" s="561" t="s">
        <v>10</v>
      </c>
      <c r="B95" s="562" t="s">
        <v>11</v>
      </c>
      <c r="C95" s="563" t="s">
        <v>117</v>
      </c>
      <c r="D95" s="1669"/>
      <c r="E95" s="1670"/>
      <c r="F95" s="562" t="s">
        <v>14</v>
      </c>
      <c r="G95" s="1660" t="s">
        <v>118</v>
      </c>
      <c r="H95" s="1662"/>
      <c r="I95" s="1660" t="s">
        <v>119</v>
      </c>
      <c r="J95" s="1662"/>
      <c r="K95" s="1660" t="s">
        <v>120</v>
      </c>
      <c r="L95" s="1662"/>
      <c r="M95" s="1660" t="s">
        <v>121</v>
      </c>
      <c r="N95" s="1662"/>
    </row>
    <row r="96" spans="1:14" ht="14">
      <c r="A96" s="564"/>
      <c r="B96" s="556"/>
      <c r="C96" s="565"/>
      <c r="D96" s="1671"/>
      <c r="E96" s="1672"/>
      <c r="F96" s="556"/>
      <c r="G96" s="566" t="s">
        <v>22</v>
      </c>
      <c r="H96" s="567" t="s">
        <v>21</v>
      </c>
      <c r="I96" s="567" t="s">
        <v>22</v>
      </c>
      <c r="J96" s="567" t="s">
        <v>122</v>
      </c>
      <c r="K96" s="566" t="s">
        <v>22</v>
      </c>
      <c r="L96" s="568" t="s">
        <v>122</v>
      </c>
      <c r="M96" s="566" t="s">
        <v>22</v>
      </c>
      <c r="N96" s="566" t="s">
        <v>21</v>
      </c>
    </row>
    <row r="97" spans="1:14" ht="14">
      <c r="A97" s="567">
        <v>1</v>
      </c>
      <c r="B97" s="569" t="s">
        <v>890</v>
      </c>
      <c r="C97" s="575">
        <v>250</v>
      </c>
      <c r="D97" s="550">
        <v>2</v>
      </c>
      <c r="E97" s="571" t="s">
        <v>36</v>
      </c>
      <c r="F97" s="580">
        <f>D97*C97</f>
        <v>500</v>
      </c>
      <c r="G97" s="581"/>
      <c r="H97" s="582">
        <f>G97*C97</f>
        <v>0</v>
      </c>
      <c r="I97" s="581">
        <v>1</v>
      </c>
      <c r="J97" s="582">
        <f>I97*C97</f>
        <v>250</v>
      </c>
      <c r="K97" s="581"/>
      <c r="L97" s="582">
        <f>K97*C97</f>
        <v>0</v>
      </c>
      <c r="M97" s="581">
        <v>1</v>
      </c>
      <c r="N97" s="582">
        <f>M97*C97</f>
        <v>250</v>
      </c>
    </row>
    <row r="98" spans="1:14" ht="14">
      <c r="A98" s="567">
        <v>2</v>
      </c>
      <c r="B98" s="569" t="s">
        <v>697</v>
      </c>
      <c r="C98" s="575">
        <v>5000</v>
      </c>
      <c r="D98" s="584">
        <v>4</v>
      </c>
      <c r="E98" s="571" t="s">
        <v>36</v>
      </c>
      <c r="F98" s="580">
        <f t="shared" ref="F98:F109" si="10">D98*C98</f>
        <v>20000</v>
      </c>
      <c r="G98" s="581"/>
      <c r="H98" s="582">
        <f t="shared" ref="H98:H109" si="11">G98*C98</f>
        <v>0</v>
      </c>
      <c r="I98" s="581">
        <v>4</v>
      </c>
      <c r="J98" s="582">
        <f t="shared" ref="J98:J109" si="12">I98*C98</f>
        <v>20000</v>
      </c>
      <c r="K98" s="581"/>
      <c r="L98" s="582">
        <f t="shared" ref="L98:L109" si="13">K98*C98</f>
        <v>0</v>
      </c>
      <c r="M98" s="581"/>
      <c r="N98" s="582">
        <f t="shared" ref="N98:N109" si="14">M98*C98</f>
        <v>0</v>
      </c>
    </row>
    <row r="99" spans="1:14" ht="14">
      <c r="A99" s="567">
        <v>3</v>
      </c>
      <c r="B99" s="569" t="s">
        <v>274</v>
      </c>
      <c r="C99" s="575">
        <v>350</v>
      </c>
      <c r="D99" s="584">
        <v>2</v>
      </c>
      <c r="E99" s="571" t="s">
        <v>36</v>
      </c>
      <c r="F99" s="580">
        <f t="shared" si="10"/>
        <v>700</v>
      </c>
      <c r="G99" s="581"/>
      <c r="H99" s="582">
        <f t="shared" si="11"/>
        <v>0</v>
      </c>
      <c r="I99" s="581">
        <v>1</v>
      </c>
      <c r="J99" s="582">
        <f t="shared" si="12"/>
        <v>350</v>
      </c>
      <c r="K99" s="581"/>
      <c r="L99" s="582">
        <f t="shared" si="13"/>
        <v>0</v>
      </c>
      <c r="M99" s="581">
        <v>1</v>
      </c>
      <c r="N99" s="582">
        <f t="shared" si="14"/>
        <v>350</v>
      </c>
    </row>
    <row r="100" spans="1:14" ht="14">
      <c r="A100" s="567">
        <v>4</v>
      </c>
      <c r="B100" s="569" t="s">
        <v>1503</v>
      </c>
      <c r="C100" s="570">
        <v>200</v>
      </c>
      <c r="D100" s="584">
        <v>2</v>
      </c>
      <c r="E100" s="571" t="s">
        <v>191</v>
      </c>
      <c r="F100" s="580">
        <f t="shared" si="10"/>
        <v>400</v>
      </c>
      <c r="G100" s="581">
        <v>1</v>
      </c>
      <c r="H100" s="582">
        <f t="shared" si="11"/>
        <v>200</v>
      </c>
      <c r="I100" s="581"/>
      <c r="J100" s="582">
        <f t="shared" si="12"/>
        <v>0</v>
      </c>
      <c r="K100" s="581">
        <v>1</v>
      </c>
      <c r="L100" s="582">
        <f t="shared" si="13"/>
        <v>200</v>
      </c>
      <c r="M100" s="581"/>
      <c r="N100" s="582">
        <f t="shared" si="14"/>
        <v>0</v>
      </c>
    </row>
    <row r="101" spans="1:14" ht="14">
      <c r="A101" s="567">
        <v>5</v>
      </c>
      <c r="B101" s="569" t="s">
        <v>672</v>
      </c>
      <c r="C101" s="570">
        <v>350</v>
      </c>
      <c r="D101" s="584">
        <v>1</v>
      </c>
      <c r="E101" s="571" t="s">
        <v>36</v>
      </c>
      <c r="F101" s="580">
        <f t="shared" si="10"/>
        <v>350</v>
      </c>
      <c r="G101" s="581"/>
      <c r="H101" s="582">
        <f t="shared" si="11"/>
        <v>0</v>
      </c>
      <c r="I101" s="581"/>
      <c r="J101" s="582">
        <f t="shared" si="12"/>
        <v>0</v>
      </c>
      <c r="K101" s="581">
        <v>1</v>
      </c>
      <c r="L101" s="582">
        <f t="shared" si="13"/>
        <v>350</v>
      </c>
      <c r="M101" s="581"/>
      <c r="N101" s="582">
        <f t="shared" si="14"/>
        <v>0</v>
      </c>
    </row>
    <row r="102" spans="1:14" ht="14">
      <c r="A102" s="567">
        <v>6</v>
      </c>
      <c r="B102" s="569" t="s">
        <v>1504</v>
      </c>
      <c r="C102" s="575">
        <v>150</v>
      </c>
      <c r="D102" s="569">
        <v>5</v>
      </c>
      <c r="E102" s="571" t="s">
        <v>191</v>
      </c>
      <c r="F102" s="580">
        <f t="shared" si="10"/>
        <v>750</v>
      </c>
      <c r="G102" s="581">
        <v>2</v>
      </c>
      <c r="H102" s="582">
        <f t="shared" si="11"/>
        <v>300</v>
      </c>
      <c r="I102" s="581"/>
      <c r="J102" s="582">
        <f t="shared" si="12"/>
        <v>0</v>
      </c>
      <c r="K102" s="581">
        <v>2</v>
      </c>
      <c r="L102" s="582">
        <f t="shared" si="13"/>
        <v>300</v>
      </c>
      <c r="M102" s="581">
        <v>1</v>
      </c>
      <c r="N102" s="582">
        <f t="shared" si="14"/>
        <v>150</v>
      </c>
    </row>
    <row r="103" spans="1:14" ht="14">
      <c r="A103" s="567">
        <v>7</v>
      </c>
      <c r="B103" s="569" t="s">
        <v>1505</v>
      </c>
      <c r="C103" s="575">
        <v>25</v>
      </c>
      <c r="D103" s="576">
        <v>2</v>
      </c>
      <c r="E103" s="571" t="s">
        <v>769</v>
      </c>
      <c r="F103" s="580">
        <f t="shared" si="10"/>
        <v>50</v>
      </c>
      <c r="G103" s="581"/>
      <c r="H103" s="582">
        <f t="shared" si="11"/>
        <v>0</v>
      </c>
      <c r="I103" s="581">
        <v>1</v>
      </c>
      <c r="J103" s="582">
        <f t="shared" si="12"/>
        <v>25</v>
      </c>
      <c r="K103" s="581"/>
      <c r="L103" s="582">
        <f t="shared" si="13"/>
        <v>0</v>
      </c>
      <c r="M103" s="581">
        <v>1</v>
      </c>
      <c r="N103" s="582">
        <f t="shared" si="14"/>
        <v>25</v>
      </c>
    </row>
    <row r="104" spans="1:14" ht="14">
      <c r="A104" s="567">
        <v>8</v>
      </c>
      <c r="B104" s="569" t="s">
        <v>1506</v>
      </c>
      <c r="C104" s="575">
        <v>150</v>
      </c>
      <c r="D104" s="576">
        <v>2</v>
      </c>
      <c r="E104" s="571" t="s">
        <v>36</v>
      </c>
      <c r="F104" s="580">
        <f t="shared" si="10"/>
        <v>300</v>
      </c>
      <c r="G104" s="581">
        <v>1</v>
      </c>
      <c r="H104" s="582">
        <f t="shared" si="11"/>
        <v>150</v>
      </c>
      <c r="I104" s="581"/>
      <c r="J104" s="582">
        <f t="shared" si="12"/>
        <v>0</v>
      </c>
      <c r="K104" s="581">
        <v>1</v>
      </c>
      <c r="L104" s="582">
        <f t="shared" si="13"/>
        <v>150</v>
      </c>
      <c r="M104" s="581"/>
      <c r="N104" s="582">
        <f t="shared" si="14"/>
        <v>0</v>
      </c>
    </row>
    <row r="105" spans="1:14" ht="14">
      <c r="A105" s="567">
        <v>9</v>
      </c>
      <c r="B105" s="569" t="s">
        <v>463</v>
      </c>
      <c r="C105" s="575">
        <v>10000</v>
      </c>
      <c r="D105" s="576">
        <v>1</v>
      </c>
      <c r="E105" s="571" t="s">
        <v>36</v>
      </c>
      <c r="F105" s="580">
        <f t="shared" si="10"/>
        <v>10000</v>
      </c>
      <c r="G105" s="581"/>
      <c r="H105" s="582">
        <f t="shared" si="11"/>
        <v>0</v>
      </c>
      <c r="I105" s="581"/>
      <c r="J105" s="582">
        <f t="shared" si="12"/>
        <v>0</v>
      </c>
      <c r="K105" s="581">
        <v>1</v>
      </c>
      <c r="L105" s="582">
        <f t="shared" si="13"/>
        <v>10000</v>
      </c>
      <c r="M105" s="581"/>
      <c r="N105" s="582">
        <f t="shared" si="14"/>
        <v>0</v>
      </c>
    </row>
    <row r="106" spans="1:14" ht="14">
      <c r="A106" s="567">
        <v>10</v>
      </c>
      <c r="B106" s="569" t="s">
        <v>271</v>
      </c>
      <c r="C106" s="575">
        <v>100</v>
      </c>
      <c r="D106" s="576">
        <v>2</v>
      </c>
      <c r="E106" s="571" t="s">
        <v>191</v>
      </c>
      <c r="F106" s="580">
        <f t="shared" si="10"/>
        <v>200</v>
      </c>
      <c r="G106" s="581"/>
      <c r="H106" s="582">
        <f t="shared" si="11"/>
        <v>0</v>
      </c>
      <c r="I106" s="581">
        <v>1</v>
      </c>
      <c r="J106" s="582">
        <f t="shared" si="12"/>
        <v>100</v>
      </c>
      <c r="K106" s="581"/>
      <c r="L106" s="582">
        <f t="shared" si="13"/>
        <v>0</v>
      </c>
      <c r="M106" s="581">
        <v>1</v>
      </c>
      <c r="N106" s="582">
        <f t="shared" si="14"/>
        <v>100</v>
      </c>
    </row>
    <row r="107" spans="1:14" ht="14">
      <c r="A107" s="567">
        <v>11</v>
      </c>
      <c r="B107" s="569" t="s">
        <v>1507</v>
      </c>
      <c r="C107" s="575">
        <v>1000</v>
      </c>
      <c r="D107" s="576">
        <v>4</v>
      </c>
      <c r="E107" s="571" t="s">
        <v>191</v>
      </c>
      <c r="F107" s="580">
        <f t="shared" si="10"/>
        <v>4000</v>
      </c>
      <c r="G107" s="581">
        <v>2</v>
      </c>
      <c r="H107" s="582">
        <f t="shared" si="11"/>
        <v>2000</v>
      </c>
      <c r="I107" s="581"/>
      <c r="J107" s="582">
        <f t="shared" si="12"/>
        <v>0</v>
      </c>
      <c r="K107" s="581">
        <v>2</v>
      </c>
      <c r="L107" s="582">
        <f t="shared" si="13"/>
        <v>2000</v>
      </c>
      <c r="M107" s="581"/>
      <c r="N107" s="582">
        <f t="shared" si="14"/>
        <v>0</v>
      </c>
    </row>
    <row r="108" spans="1:14" ht="14">
      <c r="A108" s="567">
        <v>12</v>
      </c>
      <c r="B108" s="569" t="s">
        <v>1508</v>
      </c>
      <c r="C108" s="575">
        <v>80</v>
      </c>
      <c r="D108" s="576">
        <v>10</v>
      </c>
      <c r="E108" s="571" t="s">
        <v>191</v>
      </c>
      <c r="F108" s="580">
        <f t="shared" si="10"/>
        <v>800</v>
      </c>
      <c r="G108" s="581">
        <v>3</v>
      </c>
      <c r="H108" s="582">
        <f t="shared" si="11"/>
        <v>240</v>
      </c>
      <c r="I108" s="581">
        <v>3</v>
      </c>
      <c r="J108" s="582">
        <f t="shared" si="12"/>
        <v>240</v>
      </c>
      <c r="K108" s="581">
        <v>3</v>
      </c>
      <c r="L108" s="582">
        <f t="shared" si="13"/>
        <v>240</v>
      </c>
      <c r="M108" s="581">
        <v>1</v>
      </c>
      <c r="N108" s="582">
        <f t="shared" si="14"/>
        <v>80</v>
      </c>
    </row>
    <row r="109" spans="1:14" ht="14">
      <c r="A109" s="567">
        <v>13</v>
      </c>
      <c r="B109" s="569" t="s">
        <v>816</v>
      </c>
      <c r="C109" s="575">
        <v>30</v>
      </c>
      <c r="D109" s="577">
        <v>5</v>
      </c>
      <c r="E109" s="571" t="s">
        <v>191</v>
      </c>
      <c r="F109" s="580">
        <f t="shared" si="10"/>
        <v>150</v>
      </c>
      <c r="G109" s="581">
        <v>2</v>
      </c>
      <c r="H109" s="582">
        <f t="shared" si="11"/>
        <v>60</v>
      </c>
      <c r="I109" s="581"/>
      <c r="J109" s="582">
        <f t="shared" si="12"/>
        <v>0</v>
      </c>
      <c r="K109" s="581">
        <v>2</v>
      </c>
      <c r="L109" s="582">
        <f t="shared" si="13"/>
        <v>60</v>
      </c>
      <c r="M109" s="581">
        <v>1</v>
      </c>
      <c r="N109" s="582">
        <f t="shared" si="14"/>
        <v>30</v>
      </c>
    </row>
    <row r="110" spans="1:14" ht="14">
      <c r="A110" s="567"/>
      <c r="B110" s="569"/>
      <c r="C110" s="575"/>
      <c r="D110" s="1665" t="s">
        <v>375</v>
      </c>
      <c r="E110" s="1666"/>
      <c r="F110" s="580">
        <f>SUM(F97:F109)</f>
        <v>38200</v>
      </c>
      <c r="G110" s="581"/>
      <c r="H110" s="582">
        <f>SUM(H97:H109)</f>
        <v>2950</v>
      </c>
      <c r="I110" s="581"/>
      <c r="J110" s="582">
        <f>SUM(J97:J109)</f>
        <v>20965</v>
      </c>
      <c r="K110" s="581"/>
      <c r="L110" s="582">
        <f>SUM(L97:L109)</f>
        <v>13300</v>
      </c>
      <c r="M110" s="581"/>
      <c r="N110" s="585">
        <f>SUM(N97:N109)</f>
        <v>985</v>
      </c>
    </row>
    <row r="111" spans="1:14" ht="14">
      <c r="A111" s="567"/>
      <c r="B111" s="569"/>
      <c r="C111" s="575"/>
      <c r="D111" s="1658" t="s">
        <v>96</v>
      </c>
      <c r="E111" s="1659"/>
      <c r="F111" s="580">
        <f>F110+F77+F35</f>
        <v>78290</v>
      </c>
      <c r="G111" s="581"/>
      <c r="H111" s="586"/>
      <c r="I111" s="581"/>
      <c r="J111" s="582"/>
      <c r="K111" s="581"/>
      <c r="L111" s="586"/>
      <c r="M111" s="581"/>
      <c r="N111" s="585"/>
    </row>
    <row r="112" spans="1:14" ht="14">
      <c r="A112" s="537"/>
      <c r="B112" s="538"/>
      <c r="C112" s="549"/>
      <c r="D112" s="550"/>
      <c r="E112" s="550"/>
      <c r="F112" s="542"/>
      <c r="G112" s="542"/>
      <c r="H112" s="538"/>
      <c r="I112" s="538"/>
      <c r="J112" s="538"/>
      <c r="K112" s="538"/>
      <c r="L112" s="538"/>
      <c r="M112" s="538"/>
      <c r="N112" s="540"/>
    </row>
    <row r="113" spans="1:14" ht="14">
      <c r="A113" s="541"/>
      <c r="B113" s="542" t="s">
        <v>197</v>
      </c>
      <c r="C113" s="545"/>
      <c r="D113" s="546"/>
      <c r="E113" s="546"/>
      <c r="F113" s="542"/>
      <c r="G113" s="542"/>
      <c r="H113" s="542"/>
      <c r="I113" s="542"/>
      <c r="J113" s="542"/>
      <c r="K113" s="542"/>
      <c r="L113" s="542"/>
      <c r="M113" s="542"/>
      <c r="N113" s="544"/>
    </row>
    <row r="114" spans="1:14" ht="14">
      <c r="A114" s="541"/>
      <c r="B114" s="542"/>
      <c r="C114" s="545"/>
      <c r="D114" s="546"/>
      <c r="E114" s="546"/>
      <c r="F114" s="542"/>
      <c r="G114" s="542"/>
      <c r="H114" s="542" t="s">
        <v>99</v>
      </c>
      <c r="I114" s="542"/>
      <c r="J114" s="1533" t="s">
        <v>1512</v>
      </c>
      <c r="K114" s="1533"/>
      <c r="L114" s="1533"/>
      <c r="M114" s="1533"/>
      <c r="N114" s="544"/>
    </row>
    <row r="115" spans="1:14" ht="14">
      <c r="A115" s="541"/>
      <c r="B115" s="542"/>
      <c r="C115" s="545"/>
      <c r="D115" s="546"/>
      <c r="E115" s="546"/>
      <c r="F115" s="542"/>
      <c r="G115" s="542"/>
      <c r="H115" s="542"/>
      <c r="I115" s="542"/>
      <c r="J115" s="1535" t="s">
        <v>1509</v>
      </c>
      <c r="K115" s="1535"/>
      <c r="L115" s="1535"/>
      <c r="M115" s="542"/>
      <c r="N115" s="544"/>
    </row>
    <row r="116" spans="1:14" ht="14">
      <c r="A116" s="556" t="s">
        <v>1485</v>
      </c>
      <c r="B116" s="558"/>
      <c r="C116" s="554"/>
      <c r="D116" s="555"/>
      <c r="E116" s="555"/>
      <c r="F116" s="558"/>
      <c r="G116" s="558"/>
      <c r="H116" s="558"/>
      <c r="I116" s="558"/>
      <c r="J116" s="558"/>
      <c r="K116" s="558"/>
      <c r="L116" s="558"/>
      <c r="M116" s="558"/>
      <c r="N116" s="557"/>
    </row>
  </sheetData>
  <mergeCells count="27">
    <mergeCell ref="D9:E11"/>
    <mergeCell ref="G9:N9"/>
    <mergeCell ref="G10:H10"/>
    <mergeCell ref="I10:J10"/>
    <mergeCell ref="K10:L10"/>
    <mergeCell ref="M10:N10"/>
    <mergeCell ref="D35:E35"/>
    <mergeCell ref="J39:L39"/>
    <mergeCell ref="D52:E54"/>
    <mergeCell ref="G52:N52"/>
    <mergeCell ref="G53:H53"/>
    <mergeCell ref="I53:J53"/>
    <mergeCell ref="K53:L53"/>
    <mergeCell ref="M53:N53"/>
    <mergeCell ref="D110:E110"/>
    <mergeCell ref="D111:E111"/>
    <mergeCell ref="J114:M114"/>
    <mergeCell ref="J115:L115"/>
    <mergeCell ref="D77:E77"/>
    <mergeCell ref="J80:M80"/>
    <mergeCell ref="J81:L81"/>
    <mergeCell ref="D94:E96"/>
    <mergeCell ref="G94:N94"/>
    <mergeCell ref="G95:H95"/>
    <mergeCell ref="I95:J95"/>
    <mergeCell ref="K95:L95"/>
    <mergeCell ref="M95:N95"/>
  </mergeCells>
  <pageMargins left="0.75" right="0.25" top="1" bottom="1" header="0.5" footer="0.5"/>
  <pageSetup paperSize="5" scale="78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61723-B667-48B5-A447-72043D176ED9}">
  <sheetPr>
    <tabColor rgb="FF00B050"/>
  </sheetPr>
  <dimension ref="A1:Q367"/>
  <sheetViews>
    <sheetView topLeftCell="A187" zoomScale="80" zoomScaleNormal="80" zoomScaleSheetLayoutView="96" workbookViewId="0">
      <selection activeCell="A340" sqref="A340"/>
    </sheetView>
  </sheetViews>
  <sheetFormatPr defaultRowHeight="13"/>
  <cols>
    <col min="1" max="1" width="7.7265625" style="261" customWidth="1"/>
    <col min="2" max="2" width="42" style="261" customWidth="1"/>
    <col min="3" max="3" width="12.81640625" style="262" customWidth="1"/>
    <col min="4" max="4" width="12.26953125" style="261" customWidth="1"/>
    <col min="5" max="5" width="7" style="261" customWidth="1"/>
    <col min="6" max="6" width="13.81640625" style="261" customWidth="1"/>
    <col min="7" max="7" width="8.54296875" style="261" customWidth="1"/>
    <col min="8" max="8" width="12.453125" style="261" customWidth="1"/>
    <col min="9" max="9" width="9.7265625" style="261" customWidth="1"/>
    <col min="10" max="10" width="13.7265625" style="261" customWidth="1"/>
    <col min="11" max="11" width="9.7265625" style="261" customWidth="1"/>
    <col min="12" max="12" width="13.7265625" style="261" customWidth="1"/>
    <col min="13" max="13" width="9.7265625" style="261" customWidth="1"/>
    <col min="14" max="14" width="11.54296875" style="261" customWidth="1"/>
    <col min="15" max="17" width="9.1796875" style="263" hidden="1" customWidth="1"/>
    <col min="18" max="256" width="8.7265625" style="263"/>
    <col min="257" max="257" width="7.7265625" style="263" customWidth="1"/>
    <col min="258" max="258" width="42" style="263" customWidth="1"/>
    <col min="259" max="259" width="12.81640625" style="263" customWidth="1"/>
    <col min="260" max="260" width="12.26953125" style="263" customWidth="1"/>
    <col min="261" max="261" width="7" style="263" customWidth="1"/>
    <col min="262" max="262" width="13.81640625" style="263" customWidth="1"/>
    <col min="263" max="263" width="8.54296875" style="263" customWidth="1"/>
    <col min="264" max="264" width="12.453125" style="263" customWidth="1"/>
    <col min="265" max="265" width="9.7265625" style="263" customWidth="1"/>
    <col min="266" max="266" width="13.7265625" style="263" customWidth="1"/>
    <col min="267" max="267" width="9.7265625" style="263" customWidth="1"/>
    <col min="268" max="268" width="13.7265625" style="263" customWidth="1"/>
    <col min="269" max="269" width="9.7265625" style="263" customWidth="1"/>
    <col min="270" max="270" width="11.54296875" style="263" customWidth="1"/>
    <col min="271" max="273" width="0" style="263" hidden="1" customWidth="1"/>
    <col min="274" max="512" width="8.7265625" style="263"/>
    <col min="513" max="513" width="7.7265625" style="263" customWidth="1"/>
    <col min="514" max="514" width="42" style="263" customWidth="1"/>
    <col min="515" max="515" width="12.81640625" style="263" customWidth="1"/>
    <col min="516" max="516" width="12.26953125" style="263" customWidth="1"/>
    <col min="517" max="517" width="7" style="263" customWidth="1"/>
    <col min="518" max="518" width="13.81640625" style="263" customWidth="1"/>
    <col min="519" max="519" width="8.54296875" style="263" customWidth="1"/>
    <col min="520" max="520" width="12.453125" style="263" customWidth="1"/>
    <col min="521" max="521" width="9.7265625" style="263" customWidth="1"/>
    <col min="522" max="522" width="13.7265625" style="263" customWidth="1"/>
    <col min="523" max="523" width="9.7265625" style="263" customWidth="1"/>
    <col min="524" max="524" width="13.7265625" style="263" customWidth="1"/>
    <col min="525" max="525" width="9.7265625" style="263" customWidth="1"/>
    <col min="526" max="526" width="11.54296875" style="263" customWidth="1"/>
    <col min="527" max="529" width="0" style="263" hidden="1" customWidth="1"/>
    <col min="530" max="768" width="8.7265625" style="263"/>
    <col min="769" max="769" width="7.7265625" style="263" customWidth="1"/>
    <col min="770" max="770" width="42" style="263" customWidth="1"/>
    <col min="771" max="771" width="12.81640625" style="263" customWidth="1"/>
    <col min="772" max="772" width="12.26953125" style="263" customWidth="1"/>
    <col min="773" max="773" width="7" style="263" customWidth="1"/>
    <col min="774" max="774" width="13.81640625" style="263" customWidth="1"/>
    <col min="775" max="775" width="8.54296875" style="263" customWidth="1"/>
    <col min="776" max="776" width="12.453125" style="263" customWidth="1"/>
    <col min="777" max="777" width="9.7265625" style="263" customWidth="1"/>
    <col min="778" max="778" width="13.7265625" style="263" customWidth="1"/>
    <col min="779" max="779" width="9.7265625" style="263" customWidth="1"/>
    <col min="780" max="780" width="13.7265625" style="263" customWidth="1"/>
    <col min="781" max="781" width="9.7265625" style="263" customWidth="1"/>
    <col min="782" max="782" width="11.54296875" style="263" customWidth="1"/>
    <col min="783" max="785" width="0" style="263" hidden="1" customWidth="1"/>
    <col min="786" max="1024" width="8.7265625" style="263"/>
    <col min="1025" max="1025" width="7.7265625" style="263" customWidth="1"/>
    <col min="1026" max="1026" width="42" style="263" customWidth="1"/>
    <col min="1027" max="1027" width="12.81640625" style="263" customWidth="1"/>
    <col min="1028" max="1028" width="12.26953125" style="263" customWidth="1"/>
    <col min="1029" max="1029" width="7" style="263" customWidth="1"/>
    <col min="1030" max="1030" width="13.81640625" style="263" customWidth="1"/>
    <col min="1031" max="1031" width="8.54296875" style="263" customWidth="1"/>
    <col min="1032" max="1032" width="12.453125" style="263" customWidth="1"/>
    <col min="1033" max="1033" width="9.7265625" style="263" customWidth="1"/>
    <col min="1034" max="1034" width="13.7265625" style="263" customWidth="1"/>
    <col min="1035" max="1035" width="9.7265625" style="263" customWidth="1"/>
    <col min="1036" max="1036" width="13.7265625" style="263" customWidth="1"/>
    <col min="1037" max="1037" width="9.7265625" style="263" customWidth="1"/>
    <col min="1038" max="1038" width="11.54296875" style="263" customWidth="1"/>
    <col min="1039" max="1041" width="0" style="263" hidden="1" customWidth="1"/>
    <col min="1042" max="1280" width="8.7265625" style="263"/>
    <col min="1281" max="1281" width="7.7265625" style="263" customWidth="1"/>
    <col min="1282" max="1282" width="42" style="263" customWidth="1"/>
    <col min="1283" max="1283" width="12.81640625" style="263" customWidth="1"/>
    <col min="1284" max="1284" width="12.26953125" style="263" customWidth="1"/>
    <col min="1285" max="1285" width="7" style="263" customWidth="1"/>
    <col min="1286" max="1286" width="13.81640625" style="263" customWidth="1"/>
    <col min="1287" max="1287" width="8.54296875" style="263" customWidth="1"/>
    <col min="1288" max="1288" width="12.453125" style="263" customWidth="1"/>
    <col min="1289" max="1289" width="9.7265625" style="263" customWidth="1"/>
    <col min="1290" max="1290" width="13.7265625" style="263" customWidth="1"/>
    <col min="1291" max="1291" width="9.7265625" style="263" customWidth="1"/>
    <col min="1292" max="1292" width="13.7265625" style="263" customWidth="1"/>
    <col min="1293" max="1293" width="9.7265625" style="263" customWidth="1"/>
    <col min="1294" max="1294" width="11.54296875" style="263" customWidth="1"/>
    <col min="1295" max="1297" width="0" style="263" hidden="1" customWidth="1"/>
    <col min="1298" max="1536" width="8.7265625" style="263"/>
    <col min="1537" max="1537" width="7.7265625" style="263" customWidth="1"/>
    <col min="1538" max="1538" width="42" style="263" customWidth="1"/>
    <col min="1539" max="1539" width="12.81640625" style="263" customWidth="1"/>
    <col min="1540" max="1540" width="12.26953125" style="263" customWidth="1"/>
    <col min="1541" max="1541" width="7" style="263" customWidth="1"/>
    <col min="1542" max="1542" width="13.81640625" style="263" customWidth="1"/>
    <col min="1543" max="1543" width="8.54296875" style="263" customWidth="1"/>
    <col min="1544" max="1544" width="12.453125" style="263" customWidth="1"/>
    <col min="1545" max="1545" width="9.7265625" style="263" customWidth="1"/>
    <col min="1546" max="1546" width="13.7265625" style="263" customWidth="1"/>
    <col min="1547" max="1547" width="9.7265625" style="263" customWidth="1"/>
    <col min="1548" max="1548" width="13.7265625" style="263" customWidth="1"/>
    <col min="1549" max="1549" width="9.7265625" style="263" customWidth="1"/>
    <col min="1550" max="1550" width="11.54296875" style="263" customWidth="1"/>
    <col min="1551" max="1553" width="0" style="263" hidden="1" customWidth="1"/>
    <col min="1554" max="1792" width="8.7265625" style="263"/>
    <col min="1793" max="1793" width="7.7265625" style="263" customWidth="1"/>
    <col min="1794" max="1794" width="42" style="263" customWidth="1"/>
    <col min="1795" max="1795" width="12.81640625" style="263" customWidth="1"/>
    <col min="1796" max="1796" width="12.26953125" style="263" customWidth="1"/>
    <col min="1797" max="1797" width="7" style="263" customWidth="1"/>
    <col min="1798" max="1798" width="13.81640625" style="263" customWidth="1"/>
    <col min="1799" max="1799" width="8.54296875" style="263" customWidth="1"/>
    <col min="1800" max="1800" width="12.453125" style="263" customWidth="1"/>
    <col min="1801" max="1801" width="9.7265625" style="263" customWidth="1"/>
    <col min="1802" max="1802" width="13.7265625" style="263" customWidth="1"/>
    <col min="1803" max="1803" width="9.7265625" style="263" customWidth="1"/>
    <col min="1804" max="1804" width="13.7265625" style="263" customWidth="1"/>
    <col min="1805" max="1805" width="9.7265625" style="263" customWidth="1"/>
    <col min="1806" max="1806" width="11.54296875" style="263" customWidth="1"/>
    <col min="1807" max="1809" width="0" style="263" hidden="1" customWidth="1"/>
    <col min="1810" max="2048" width="8.7265625" style="263"/>
    <col min="2049" max="2049" width="7.7265625" style="263" customWidth="1"/>
    <col min="2050" max="2050" width="42" style="263" customWidth="1"/>
    <col min="2051" max="2051" width="12.81640625" style="263" customWidth="1"/>
    <col min="2052" max="2052" width="12.26953125" style="263" customWidth="1"/>
    <col min="2053" max="2053" width="7" style="263" customWidth="1"/>
    <col min="2054" max="2054" width="13.81640625" style="263" customWidth="1"/>
    <col min="2055" max="2055" width="8.54296875" style="263" customWidth="1"/>
    <col min="2056" max="2056" width="12.453125" style="263" customWidth="1"/>
    <col min="2057" max="2057" width="9.7265625" style="263" customWidth="1"/>
    <col min="2058" max="2058" width="13.7265625" style="263" customWidth="1"/>
    <col min="2059" max="2059" width="9.7265625" style="263" customWidth="1"/>
    <col min="2060" max="2060" width="13.7265625" style="263" customWidth="1"/>
    <col min="2061" max="2061" width="9.7265625" style="263" customWidth="1"/>
    <col min="2062" max="2062" width="11.54296875" style="263" customWidth="1"/>
    <col min="2063" max="2065" width="0" style="263" hidden="1" customWidth="1"/>
    <col min="2066" max="2304" width="8.7265625" style="263"/>
    <col min="2305" max="2305" width="7.7265625" style="263" customWidth="1"/>
    <col min="2306" max="2306" width="42" style="263" customWidth="1"/>
    <col min="2307" max="2307" width="12.81640625" style="263" customWidth="1"/>
    <col min="2308" max="2308" width="12.26953125" style="263" customWidth="1"/>
    <col min="2309" max="2309" width="7" style="263" customWidth="1"/>
    <col min="2310" max="2310" width="13.81640625" style="263" customWidth="1"/>
    <col min="2311" max="2311" width="8.54296875" style="263" customWidth="1"/>
    <col min="2312" max="2312" width="12.453125" style="263" customWidth="1"/>
    <col min="2313" max="2313" width="9.7265625" style="263" customWidth="1"/>
    <col min="2314" max="2314" width="13.7265625" style="263" customWidth="1"/>
    <col min="2315" max="2315" width="9.7265625" style="263" customWidth="1"/>
    <col min="2316" max="2316" width="13.7265625" style="263" customWidth="1"/>
    <col min="2317" max="2317" width="9.7265625" style="263" customWidth="1"/>
    <col min="2318" max="2318" width="11.54296875" style="263" customWidth="1"/>
    <col min="2319" max="2321" width="0" style="263" hidden="1" customWidth="1"/>
    <col min="2322" max="2560" width="8.7265625" style="263"/>
    <col min="2561" max="2561" width="7.7265625" style="263" customWidth="1"/>
    <col min="2562" max="2562" width="42" style="263" customWidth="1"/>
    <col min="2563" max="2563" width="12.81640625" style="263" customWidth="1"/>
    <col min="2564" max="2564" width="12.26953125" style="263" customWidth="1"/>
    <col min="2565" max="2565" width="7" style="263" customWidth="1"/>
    <col min="2566" max="2566" width="13.81640625" style="263" customWidth="1"/>
    <col min="2567" max="2567" width="8.54296875" style="263" customWidth="1"/>
    <col min="2568" max="2568" width="12.453125" style="263" customWidth="1"/>
    <col min="2569" max="2569" width="9.7265625" style="263" customWidth="1"/>
    <col min="2570" max="2570" width="13.7265625" style="263" customWidth="1"/>
    <col min="2571" max="2571" width="9.7265625" style="263" customWidth="1"/>
    <col min="2572" max="2572" width="13.7265625" style="263" customWidth="1"/>
    <col min="2573" max="2573" width="9.7265625" style="263" customWidth="1"/>
    <col min="2574" max="2574" width="11.54296875" style="263" customWidth="1"/>
    <col min="2575" max="2577" width="0" style="263" hidden="1" customWidth="1"/>
    <col min="2578" max="2816" width="8.7265625" style="263"/>
    <col min="2817" max="2817" width="7.7265625" style="263" customWidth="1"/>
    <col min="2818" max="2818" width="42" style="263" customWidth="1"/>
    <col min="2819" max="2819" width="12.81640625" style="263" customWidth="1"/>
    <col min="2820" max="2820" width="12.26953125" style="263" customWidth="1"/>
    <col min="2821" max="2821" width="7" style="263" customWidth="1"/>
    <col min="2822" max="2822" width="13.81640625" style="263" customWidth="1"/>
    <col min="2823" max="2823" width="8.54296875" style="263" customWidth="1"/>
    <col min="2824" max="2824" width="12.453125" style="263" customWidth="1"/>
    <col min="2825" max="2825" width="9.7265625" style="263" customWidth="1"/>
    <col min="2826" max="2826" width="13.7265625" style="263" customWidth="1"/>
    <col min="2827" max="2827" width="9.7265625" style="263" customWidth="1"/>
    <col min="2828" max="2828" width="13.7265625" style="263" customWidth="1"/>
    <col min="2829" max="2829" width="9.7265625" style="263" customWidth="1"/>
    <col min="2830" max="2830" width="11.54296875" style="263" customWidth="1"/>
    <col min="2831" max="2833" width="0" style="263" hidden="1" customWidth="1"/>
    <col min="2834" max="3072" width="8.7265625" style="263"/>
    <col min="3073" max="3073" width="7.7265625" style="263" customWidth="1"/>
    <col min="3074" max="3074" width="42" style="263" customWidth="1"/>
    <col min="3075" max="3075" width="12.81640625" style="263" customWidth="1"/>
    <col min="3076" max="3076" width="12.26953125" style="263" customWidth="1"/>
    <col min="3077" max="3077" width="7" style="263" customWidth="1"/>
    <col min="3078" max="3078" width="13.81640625" style="263" customWidth="1"/>
    <col min="3079" max="3079" width="8.54296875" style="263" customWidth="1"/>
    <col min="3080" max="3080" width="12.453125" style="263" customWidth="1"/>
    <col min="3081" max="3081" width="9.7265625" style="263" customWidth="1"/>
    <col min="3082" max="3082" width="13.7265625" style="263" customWidth="1"/>
    <col min="3083" max="3083" width="9.7265625" style="263" customWidth="1"/>
    <col min="3084" max="3084" width="13.7265625" style="263" customWidth="1"/>
    <col min="3085" max="3085" width="9.7265625" style="263" customWidth="1"/>
    <col min="3086" max="3086" width="11.54296875" style="263" customWidth="1"/>
    <col min="3087" max="3089" width="0" style="263" hidden="1" customWidth="1"/>
    <col min="3090" max="3328" width="8.7265625" style="263"/>
    <col min="3329" max="3329" width="7.7265625" style="263" customWidth="1"/>
    <col min="3330" max="3330" width="42" style="263" customWidth="1"/>
    <col min="3331" max="3331" width="12.81640625" style="263" customWidth="1"/>
    <col min="3332" max="3332" width="12.26953125" style="263" customWidth="1"/>
    <col min="3333" max="3333" width="7" style="263" customWidth="1"/>
    <col min="3334" max="3334" width="13.81640625" style="263" customWidth="1"/>
    <col min="3335" max="3335" width="8.54296875" style="263" customWidth="1"/>
    <col min="3336" max="3336" width="12.453125" style="263" customWidth="1"/>
    <col min="3337" max="3337" width="9.7265625" style="263" customWidth="1"/>
    <col min="3338" max="3338" width="13.7265625" style="263" customWidth="1"/>
    <col min="3339" max="3339" width="9.7265625" style="263" customWidth="1"/>
    <col min="3340" max="3340" width="13.7265625" style="263" customWidth="1"/>
    <col min="3341" max="3341" width="9.7265625" style="263" customWidth="1"/>
    <col min="3342" max="3342" width="11.54296875" style="263" customWidth="1"/>
    <col min="3343" max="3345" width="0" style="263" hidden="1" customWidth="1"/>
    <col min="3346" max="3584" width="8.7265625" style="263"/>
    <col min="3585" max="3585" width="7.7265625" style="263" customWidth="1"/>
    <col min="3586" max="3586" width="42" style="263" customWidth="1"/>
    <col min="3587" max="3587" width="12.81640625" style="263" customWidth="1"/>
    <col min="3588" max="3588" width="12.26953125" style="263" customWidth="1"/>
    <col min="3589" max="3589" width="7" style="263" customWidth="1"/>
    <col min="3590" max="3590" width="13.81640625" style="263" customWidth="1"/>
    <col min="3591" max="3591" width="8.54296875" style="263" customWidth="1"/>
    <col min="3592" max="3592" width="12.453125" style="263" customWidth="1"/>
    <col min="3593" max="3593" width="9.7265625" style="263" customWidth="1"/>
    <col min="3594" max="3594" width="13.7265625" style="263" customWidth="1"/>
    <col min="3595" max="3595" width="9.7265625" style="263" customWidth="1"/>
    <col min="3596" max="3596" width="13.7265625" style="263" customWidth="1"/>
    <col min="3597" max="3597" width="9.7265625" style="263" customWidth="1"/>
    <col min="3598" max="3598" width="11.54296875" style="263" customWidth="1"/>
    <col min="3599" max="3601" width="0" style="263" hidden="1" customWidth="1"/>
    <col min="3602" max="3840" width="8.7265625" style="263"/>
    <col min="3841" max="3841" width="7.7265625" style="263" customWidth="1"/>
    <col min="3842" max="3842" width="42" style="263" customWidth="1"/>
    <col min="3843" max="3843" width="12.81640625" style="263" customWidth="1"/>
    <col min="3844" max="3844" width="12.26953125" style="263" customWidth="1"/>
    <col min="3845" max="3845" width="7" style="263" customWidth="1"/>
    <col min="3846" max="3846" width="13.81640625" style="263" customWidth="1"/>
    <col min="3847" max="3847" width="8.54296875" style="263" customWidth="1"/>
    <col min="3848" max="3848" width="12.453125" style="263" customWidth="1"/>
    <col min="3849" max="3849" width="9.7265625" style="263" customWidth="1"/>
    <col min="3850" max="3850" width="13.7265625" style="263" customWidth="1"/>
    <col min="3851" max="3851" width="9.7265625" style="263" customWidth="1"/>
    <col min="3852" max="3852" width="13.7265625" style="263" customWidth="1"/>
    <col min="3853" max="3853" width="9.7265625" style="263" customWidth="1"/>
    <col min="3854" max="3854" width="11.54296875" style="263" customWidth="1"/>
    <col min="3855" max="3857" width="0" style="263" hidden="1" customWidth="1"/>
    <col min="3858" max="4096" width="8.7265625" style="263"/>
    <col min="4097" max="4097" width="7.7265625" style="263" customWidth="1"/>
    <col min="4098" max="4098" width="42" style="263" customWidth="1"/>
    <col min="4099" max="4099" width="12.81640625" style="263" customWidth="1"/>
    <col min="4100" max="4100" width="12.26953125" style="263" customWidth="1"/>
    <col min="4101" max="4101" width="7" style="263" customWidth="1"/>
    <col min="4102" max="4102" width="13.81640625" style="263" customWidth="1"/>
    <col min="4103" max="4103" width="8.54296875" style="263" customWidth="1"/>
    <col min="4104" max="4104" width="12.453125" style="263" customWidth="1"/>
    <col min="4105" max="4105" width="9.7265625" style="263" customWidth="1"/>
    <col min="4106" max="4106" width="13.7265625" style="263" customWidth="1"/>
    <col min="4107" max="4107" width="9.7265625" style="263" customWidth="1"/>
    <col min="4108" max="4108" width="13.7265625" style="263" customWidth="1"/>
    <col min="4109" max="4109" width="9.7265625" style="263" customWidth="1"/>
    <col min="4110" max="4110" width="11.54296875" style="263" customWidth="1"/>
    <col min="4111" max="4113" width="0" style="263" hidden="1" customWidth="1"/>
    <col min="4114" max="4352" width="8.7265625" style="263"/>
    <col min="4353" max="4353" width="7.7265625" style="263" customWidth="1"/>
    <col min="4354" max="4354" width="42" style="263" customWidth="1"/>
    <col min="4355" max="4355" width="12.81640625" style="263" customWidth="1"/>
    <col min="4356" max="4356" width="12.26953125" style="263" customWidth="1"/>
    <col min="4357" max="4357" width="7" style="263" customWidth="1"/>
    <col min="4358" max="4358" width="13.81640625" style="263" customWidth="1"/>
    <col min="4359" max="4359" width="8.54296875" style="263" customWidth="1"/>
    <col min="4360" max="4360" width="12.453125" style="263" customWidth="1"/>
    <col min="4361" max="4361" width="9.7265625" style="263" customWidth="1"/>
    <col min="4362" max="4362" width="13.7265625" style="263" customWidth="1"/>
    <col min="4363" max="4363" width="9.7265625" style="263" customWidth="1"/>
    <col min="4364" max="4364" width="13.7265625" style="263" customWidth="1"/>
    <col min="4365" max="4365" width="9.7265625" style="263" customWidth="1"/>
    <col min="4366" max="4366" width="11.54296875" style="263" customWidth="1"/>
    <col min="4367" max="4369" width="0" style="263" hidden="1" customWidth="1"/>
    <col min="4370" max="4608" width="8.7265625" style="263"/>
    <col min="4609" max="4609" width="7.7265625" style="263" customWidth="1"/>
    <col min="4610" max="4610" width="42" style="263" customWidth="1"/>
    <col min="4611" max="4611" width="12.81640625" style="263" customWidth="1"/>
    <col min="4612" max="4612" width="12.26953125" style="263" customWidth="1"/>
    <col min="4613" max="4613" width="7" style="263" customWidth="1"/>
    <col min="4614" max="4614" width="13.81640625" style="263" customWidth="1"/>
    <col min="4615" max="4615" width="8.54296875" style="263" customWidth="1"/>
    <col min="4616" max="4616" width="12.453125" style="263" customWidth="1"/>
    <col min="4617" max="4617" width="9.7265625" style="263" customWidth="1"/>
    <col min="4618" max="4618" width="13.7265625" style="263" customWidth="1"/>
    <col min="4619" max="4619" width="9.7265625" style="263" customWidth="1"/>
    <col min="4620" max="4620" width="13.7265625" style="263" customWidth="1"/>
    <col min="4621" max="4621" width="9.7265625" style="263" customWidth="1"/>
    <col min="4622" max="4622" width="11.54296875" style="263" customWidth="1"/>
    <col min="4623" max="4625" width="0" style="263" hidden="1" customWidth="1"/>
    <col min="4626" max="4864" width="8.7265625" style="263"/>
    <col min="4865" max="4865" width="7.7265625" style="263" customWidth="1"/>
    <col min="4866" max="4866" width="42" style="263" customWidth="1"/>
    <col min="4867" max="4867" width="12.81640625" style="263" customWidth="1"/>
    <col min="4868" max="4868" width="12.26953125" style="263" customWidth="1"/>
    <col min="4869" max="4869" width="7" style="263" customWidth="1"/>
    <col min="4870" max="4870" width="13.81640625" style="263" customWidth="1"/>
    <col min="4871" max="4871" width="8.54296875" style="263" customWidth="1"/>
    <col min="4872" max="4872" width="12.453125" style="263" customWidth="1"/>
    <col min="4873" max="4873" width="9.7265625" style="263" customWidth="1"/>
    <col min="4874" max="4874" width="13.7265625" style="263" customWidth="1"/>
    <col min="4875" max="4875" width="9.7265625" style="263" customWidth="1"/>
    <col min="4876" max="4876" width="13.7265625" style="263" customWidth="1"/>
    <col min="4877" max="4877" width="9.7265625" style="263" customWidth="1"/>
    <col min="4878" max="4878" width="11.54296875" style="263" customWidth="1"/>
    <col min="4879" max="4881" width="0" style="263" hidden="1" customWidth="1"/>
    <col min="4882" max="5120" width="8.7265625" style="263"/>
    <col min="5121" max="5121" width="7.7265625" style="263" customWidth="1"/>
    <col min="5122" max="5122" width="42" style="263" customWidth="1"/>
    <col min="5123" max="5123" width="12.81640625" style="263" customWidth="1"/>
    <col min="5124" max="5124" width="12.26953125" style="263" customWidth="1"/>
    <col min="5125" max="5125" width="7" style="263" customWidth="1"/>
    <col min="5126" max="5126" width="13.81640625" style="263" customWidth="1"/>
    <col min="5127" max="5127" width="8.54296875" style="263" customWidth="1"/>
    <col min="5128" max="5128" width="12.453125" style="263" customWidth="1"/>
    <col min="5129" max="5129" width="9.7265625" style="263" customWidth="1"/>
    <col min="5130" max="5130" width="13.7265625" style="263" customWidth="1"/>
    <col min="5131" max="5131" width="9.7265625" style="263" customWidth="1"/>
    <col min="5132" max="5132" width="13.7265625" style="263" customWidth="1"/>
    <col min="5133" max="5133" width="9.7265625" style="263" customWidth="1"/>
    <col min="5134" max="5134" width="11.54296875" style="263" customWidth="1"/>
    <col min="5135" max="5137" width="0" style="263" hidden="1" customWidth="1"/>
    <col min="5138" max="5376" width="8.7265625" style="263"/>
    <col min="5377" max="5377" width="7.7265625" style="263" customWidth="1"/>
    <col min="5378" max="5378" width="42" style="263" customWidth="1"/>
    <col min="5379" max="5379" width="12.81640625" style="263" customWidth="1"/>
    <col min="5380" max="5380" width="12.26953125" style="263" customWidth="1"/>
    <col min="5381" max="5381" width="7" style="263" customWidth="1"/>
    <col min="5382" max="5382" width="13.81640625" style="263" customWidth="1"/>
    <col min="5383" max="5383" width="8.54296875" style="263" customWidth="1"/>
    <col min="5384" max="5384" width="12.453125" style="263" customWidth="1"/>
    <col min="5385" max="5385" width="9.7265625" style="263" customWidth="1"/>
    <col min="5386" max="5386" width="13.7265625" style="263" customWidth="1"/>
    <col min="5387" max="5387" width="9.7265625" style="263" customWidth="1"/>
    <col min="5388" max="5388" width="13.7265625" style="263" customWidth="1"/>
    <col min="5389" max="5389" width="9.7265625" style="263" customWidth="1"/>
    <col min="5390" max="5390" width="11.54296875" style="263" customWidth="1"/>
    <col min="5391" max="5393" width="0" style="263" hidden="1" customWidth="1"/>
    <col min="5394" max="5632" width="8.7265625" style="263"/>
    <col min="5633" max="5633" width="7.7265625" style="263" customWidth="1"/>
    <col min="5634" max="5634" width="42" style="263" customWidth="1"/>
    <col min="5635" max="5635" width="12.81640625" style="263" customWidth="1"/>
    <col min="5636" max="5636" width="12.26953125" style="263" customWidth="1"/>
    <col min="5637" max="5637" width="7" style="263" customWidth="1"/>
    <col min="5638" max="5638" width="13.81640625" style="263" customWidth="1"/>
    <col min="5639" max="5639" width="8.54296875" style="263" customWidth="1"/>
    <col min="5640" max="5640" width="12.453125" style="263" customWidth="1"/>
    <col min="5641" max="5641" width="9.7265625" style="263" customWidth="1"/>
    <col min="5642" max="5642" width="13.7265625" style="263" customWidth="1"/>
    <col min="5643" max="5643" width="9.7265625" style="263" customWidth="1"/>
    <col min="5644" max="5644" width="13.7265625" style="263" customWidth="1"/>
    <col min="5645" max="5645" width="9.7265625" style="263" customWidth="1"/>
    <col min="5646" max="5646" width="11.54296875" style="263" customWidth="1"/>
    <col min="5647" max="5649" width="0" style="263" hidden="1" customWidth="1"/>
    <col min="5650" max="5888" width="8.7265625" style="263"/>
    <col min="5889" max="5889" width="7.7265625" style="263" customWidth="1"/>
    <col min="5890" max="5890" width="42" style="263" customWidth="1"/>
    <col min="5891" max="5891" width="12.81640625" style="263" customWidth="1"/>
    <col min="5892" max="5892" width="12.26953125" style="263" customWidth="1"/>
    <col min="5893" max="5893" width="7" style="263" customWidth="1"/>
    <col min="5894" max="5894" width="13.81640625" style="263" customWidth="1"/>
    <col min="5895" max="5895" width="8.54296875" style="263" customWidth="1"/>
    <col min="5896" max="5896" width="12.453125" style="263" customWidth="1"/>
    <col min="5897" max="5897" width="9.7265625" style="263" customWidth="1"/>
    <col min="5898" max="5898" width="13.7265625" style="263" customWidth="1"/>
    <col min="5899" max="5899" width="9.7265625" style="263" customWidth="1"/>
    <col min="5900" max="5900" width="13.7265625" style="263" customWidth="1"/>
    <col min="5901" max="5901" width="9.7265625" style="263" customWidth="1"/>
    <col min="5902" max="5902" width="11.54296875" style="263" customWidth="1"/>
    <col min="5903" max="5905" width="0" style="263" hidden="1" customWidth="1"/>
    <col min="5906" max="6144" width="8.7265625" style="263"/>
    <col min="6145" max="6145" width="7.7265625" style="263" customWidth="1"/>
    <col min="6146" max="6146" width="42" style="263" customWidth="1"/>
    <col min="6147" max="6147" width="12.81640625" style="263" customWidth="1"/>
    <col min="6148" max="6148" width="12.26953125" style="263" customWidth="1"/>
    <col min="6149" max="6149" width="7" style="263" customWidth="1"/>
    <col min="6150" max="6150" width="13.81640625" style="263" customWidth="1"/>
    <col min="6151" max="6151" width="8.54296875" style="263" customWidth="1"/>
    <col min="6152" max="6152" width="12.453125" style="263" customWidth="1"/>
    <col min="6153" max="6153" width="9.7265625" style="263" customWidth="1"/>
    <col min="6154" max="6154" width="13.7265625" style="263" customWidth="1"/>
    <col min="6155" max="6155" width="9.7265625" style="263" customWidth="1"/>
    <col min="6156" max="6156" width="13.7265625" style="263" customWidth="1"/>
    <col min="6157" max="6157" width="9.7265625" style="263" customWidth="1"/>
    <col min="6158" max="6158" width="11.54296875" style="263" customWidth="1"/>
    <col min="6159" max="6161" width="0" style="263" hidden="1" customWidth="1"/>
    <col min="6162" max="6400" width="8.7265625" style="263"/>
    <col min="6401" max="6401" width="7.7265625" style="263" customWidth="1"/>
    <col min="6402" max="6402" width="42" style="263" customWidth="1"/>
    <col min="6403" max="6403" width="12.81640625" style="263" customWidth="1"/>
    <col min="6404" max="6404" width="12.26953125" style="263" customWidth="1"/>
    <col min="6405" max="6405" width="7" style="263" customWidth="1"/>
    <col min="6406" max="6406" width="13.81640625" style="263" customWidth="1"/>
    <col min="6407" max="6407" width="8.54296875" style="263" customWidth="1"/>
    <col min="6408" max="6408" width="12.453125" style="263" customWidth="1"/>
    <col min="6409" max="6409" width="9.7265625" style="263" customWidth="1"/>
    <col min="6410" max="6410" width="13.7265625" style="263" customWidth="1"/>
    <col min="6411" max="6411" width="9.7265625" style="263" customWidth="1"/>
    <col min="6412" max="6412" width="13.7265625" style="263" customWidth="1"/>
    <col min="6413" max="6413" width="9.7265625" style="263" customWidth="1"/>
    <col min="6414" max="6414" width="11.54296875" style="263" customWidth="1"/>
    <col min="6415" max="6417" width="0" style="263" hidden="1" customWidth="1"/>
    <col min="6418" max="6656" width="8.7265625" style="263"/>
    <col min="6657" max="6657" width="7.7265625" style="263" customWidth="1"/>
    <col min="6658" max="6658" width="42" style="263" customWidth="1"/>
    <col min="6659" max="6659" width="12.81640625" style="263" customWidth="1"/>
    <col min="6660" max="6660" width="12.26953125" style="263" customWidth="1"/>
    <col min="6661" max="6661" width="7" style="263" customWidth="1"/>
    <col min="6662" max="6662" width="13.81640625" style="263" customWidth="1"/>
    <col min="6663" max="6663" width="8.54296875" style="263" customWidth="1"/>
    <col min="6664" max="6664" width="12.453125" style="263" customWidth="1"/>
    <col min="6665" max="6665" width="9.7265625" style="263" customWidth="1"/>
    <col min="6666" max="6666" width="13.7265625" style="263" customWidth="1"/>
    <col min="6667" max="6667" width="9.7265625" style="263" customWidth="1"/>
    <col min="6668" max="6668" width="13.7265625" style="263" customWidth="1"/>
    <col min="6669" max="6669" width="9.7265625" style="263" customWidth="1"/>
    <col min="6670" max="6670" width="11.54296875" style="263" customWidth="1"/>
    <col min="6671" max="6673" width="0" style="263" hidden="1" customWidth="1"/>
    <col min="6674" max="6912" width="8.7265625" style="263"/>
    <col min="6913" max="6913" width="7.7265625" style="263" customWidth="1"/>
    <col min="6914" max="6914" width="42" style="263" customWidth="1"/>
    <col min="6915" max="6915" width="12.81640625" style="263" customWidth="1"/>
    <col min="6916" max="6916" width="12.26953125" style="263" customWidth="1"/>
    <col min="6917" max="6917" width="7" style="263" customWidth="1"/>
    <col min="6918" max="6918" width="13.81640625" style="263" customWidth="1"/>
    <col min="6919" max="6919" width="8.54296875" style="263" customWidth="1"/>
    <col min="6920" max="6920" width="12.453125" style="263" customWidth="1"/>
    <col min="6921" max="6921" width="9.7265625" style="263" customWidth="1"/>
    <col min="6922" max="6922" width="13.7265625" style="263" customWidth="1"/>
    <col min="6923" max="6923" width="9.7265625" style="263" customWidth="1"/>
    <col min="6924" max="6924" width="13.7265625" style="263" customWidth="1"/>
    <col min="6925" max="6925" width="9.7265625" style="263" customWidth="1"/>
    <col min="6926" max="6926" width="11.54296875" style="263" customWidth="1"/>
    <col min="6927" max="6929" width="0" style="263" hidden="1" customWidth="1"/>
    <col min="6930" max="7168" width="8.7265625" style="263"/>
    <col min="7169" max="7169" width="7.7265625" style="263" customWidth="1"/>
    <col min="7170" max="7170" width="42" style="263" customWidth="1"/>
    <col min="7171" max="7171" width="12.81640625" style="263" customWidth="1"/>
    <col min="7172" max="7172" width="12.26953125" style="263" customWidth="1"/>
    <col min="7173" max="7173" width="7" style="263" customWidth="1"/>
    <col min="7174" max="7174" width="13.81640625" style="263" customWidth="1"/>
    <col min="7175" max="7175" width="8.54296875" style="263" customWidth="1"/>
    <col min="7176" max="7176" width="12.453125" style="263" customWidth="1"/>
    <col min="7177" max="7177" width="9.7265625" style="263" customWidth="1"/>
    <col min="7178" max="7178" width="13.7265625" style="263" customWidth="1"/>
    <col min="7179" max="7179" width="9.7265625" style="263" customWidth="1"/>
    <col min="7180" max="7180" width="13.7265625" style="263" customWidth="1"/>
    <col min="7181" max="7181" width="9.7265625" style="263" customWidth="1"/>
    <col min="7182" max="7182" width="11.54296875" style="263" customWidth="1"/>
    <col min="7183" max="7185" width="0" style="263" hidden="1" customWidth="1"/>
    <col min="7186" max="7424" width="8.7265625" style="263"/>
    <col min="7425" max="7425" width="7.7265625" style="263" customWidth="1"/>
    <col min="7426" max="7426" width="42" style="263" customWidth="1"/>
    <col min="7427" max="7427" width="12.81640625" style="263" customWidth="1"/>
    <col min="7428" max="7428" width="12.26953125" style="263" customWidth="1"/>
    <col min="7429" max="7429" width="7" style="263" customWidth="1"/>
    <col min="7430" max="7430" width="13.81640625" style="263" customWidth="1"/>
    <col min="7431" max="7431" width="8.54296875" style="263" customWidth="1"/>
    <col min="7432" max="7432" width="12.453125" style="263" customWidth="1"/>
    <col min="7433" max="7433" width="9.7265625" style="263" customWidth="1"/>
    <col min="7434" max="7434" width="13.7265625" style="263" customWidth="1"/>
    <col min="7435" max="7435" width="9.7265625" style="263" customWidth="1"/>
    <col min="7436" max="7436" width="13.7265625" style="263" customWidth="1"/>
    <col min="7437" max="7437" width="9.7265625" style="263" customWidth="1"/>
    <col min="7438" max="7438" width="11.54296875" style="263" customWidth="1"/>
    <col min="7439" max="7441" width="0" style="263" hidden="1" customWidth="1"/>
    <col min="7442" max="7680" width="8.7265625" style="263"/>
    <col min="7681" max="7681" width="7.7265625" style="263" customWidth="1"/>
    <col min="7682" max="7682" width="42" style="263" customWidth="1"/>
    <col min="7683" max="7683" width="12.81640625" style="263" customWidth="1"/>
    <col min="7684" max="7684" width="12.26953125" style="263" customWidth="1"/>
    <col min="7685" max="7685" width="7" style="263" customWidth="1"/>
    <col min="7686" max="7686" width="13.81640625" style="263" customWidth="1"/>
    <col min="7687" max="7687" width="8.54296875" style="263" customWidth="1"/>
    <col min="7688" max="7688" width="12.453125" style="263" customWidth="1"/>
    <col min="7689" max="7689" width="9.7265625" style="263" customWidth="1"/>
    <col min="7690" max="7690" width="13.7265625" style="263" customWidth="1"/>
    <col min="7691" max="7691" width="9.7265625" style="263" customWidth="1"/>
    <col min="7692" max="7692" width="13.7265625" style="263" customWidth="1"/>
    <col min="7693" max="7693" width="9.7265625" style="263" customWidth="1"/>
    <col min="7694" max="7694" width="11.54296875" style="263" customWidth="1"/>
    <col min="7695" max="7697" width="0" style="263" hidden="1" customWidth="1"/>
    <col min="7698" max="7936" width="8.7265625" style="263"/>
    <col min="7937" max="7937" width="7.7265625" style="263" customWidth="1"/>
    <col min="7938" max="7938" width="42" style="263" customWidth="1"/>
    <col min="7939" max="7939" width="12.81640625" style="263" customWidth="1"/>
    <col min="7940" max="7940" width="12.26953125" style="263" customWidth="1"/>
    <col min="7941" max="7941" width="7" style="263" customWidth="1"/>
    <col min="7942" max="7942" width="13.81640625" style="263" customWidth="1"/>
    <col min="7943" max="7943" width="8.54296875" style="263" customWidth="1"/>
    <col min="7944" max="7944" width="12.453125" style="263" customWidth="1"/>
    <col min="7945" max="7945" width="9.7265625" style="263" customWidth="1"/>
    <col min="7946" max="7946" width="13.7265625" style="263" customWidth="1"/>
    <col min="7947" max="7947" width="9.7265625" style="263" customWidth="1"/>
    <col min="7948" max="7948" width="13.7265625" style="263" customWidth="1"/>
    <col min="7949" max="7949" width="9.7265625" style="263" customWidth="1"/>
    <col min="7950" max="7950" width="11.54296875" style="263" customWidth="1"/>
    <col min="7951" max="7953" width="0" style="263" hidden="1" customWidth="1"/>
    <col min="7954" max="8192" width="8.7265625" style="263"/>
    <col min="8193" max="8193" width="7.7265625" style="263" customWidth="1"/>
    <col min="8194" max="8194" width="42" style="263" customWidth="1"/>
    <col min="8195" max="8195" width="12.81640625" style="263" customWidth="1"/>
    <col min="8196" max="8196" width="12.26953125" style="263" customWidth="1"/>
    <col min="8197" max="8197" width="7" style="263" customWidth="1"/>
    <col min="8198" max="8198" width="13.81640625" style="263" customWidth="1"/>
    <col min="8199" max="8199" width="8.54296875" style="263" customWidth="1"/>
    <col min="8200" max="8200" width="12.453125" style="263" customWidth="1"/>
    <col min="8201" max="8201" width="9.7265625" style="263" customWidth="1"/>
    <col min="8202" max="8202" width="13.7265625" style="263" customWidth="1"/>
    <col min="8203" max="8203" width="9.7265625" style="263" customWidth="1"/>
    <col min="8204" max="8204" width="13.7265625" style="263" customWidth="1"/>
    <col min="8205" max="8205" width="9.7265625" style="263" customWidth="1"/>
    <col min="8206" max="8206" width="11.54296875" style="263" customWidth="1"/>
    <col min="8207" max="8209" width="0" style="263" hidden="1" customWidth="1"/>
    <col min="8210" max="8448" width="8.7265625" style="263"/>
    <col min="8449" max="8449" width="7.7265625" style="263" customWidth="1"/>
    <col min="8450" max="8450" width="42" style="263" customWidth="1"/>
    <col min="8451" max="8451" width="12.81640625" style="263" customWidth="1"/>
    <col min="8452" max="8452" width="12.26953125" style="263" customWidth="1"/>
    <col min="8453" max="8453" width="7" style="263" customWidth="1"/>
    <col min="8454" max="8454" width="13.81640625" style="263" customWidth="1"/>
    <col min="8455" max="8455" width="8.54296875" style="263" customWidth="1"/>
    <col min="8456" max="8456" width="12.453125" style="263" customWidth="1"/>
    <col min="8457" max="8457" width="9.7265625" style="263" customWidth="1"/>
    <col min="8458" max="8458" width="13.7265625" style="263" customWidth="1"/>
    <col min="8459" max="8459" width="9.7265625" style="263" customWidth="1"/>
    <col min="8460" max="8460" width="13.7265625" style="263" customWidth="1"/>
    <col min="8461" max="8461" width="9.7265625" style="263" customWidth="1"/>
    <col min="8462" max="8462" width="11.54296875" style="263" customWidth="1"/>
    <col min="8463" max="8465" width="0" style="263" hidden="1" customWidth="1"/>
    <col min="8466" max="8704" width="8.7265625" style="263"/>
    <col min="8705" max="8705" width="7.7265625" style="263" customWidth="1"/>
    <col min="8706" max="8706" width="42" style="263" customWidth="1"/>
    <col min="8707" max="8707" width="12.81640625" style="263" customWidth="1"/>
    <col min="8708" max="8708" width="12.26953125" style="263" customWidth="1"/>
    <col min="8709" max="8709" width="7" style="263" customWidth="1"/>
    <col min="8710" max="8710" width="13.81640625" style="263" customWidth="1"/>
    <col min="8711" max="8711" width="8.54296875" style="263" customWidth="1"/>
    <col min="8712" max="8712" width="12.453125" style="263" customWidth="1"/>
    <col min="8713" max="8713" width="9.7265625" style="263" customWidth="1"/>
    <col min="8714" max="8714" width="13.7265625" style="263" customWidth="1"/>
    <col min="8715" max="8715" width="9.7265625" style="263" customWidth="1"/>
    <col min="8716" max="8716" width="13.7265625" style="263" customWidth="1"/>
    <col min="8717" max="8717" width="9.7265625" style="263" customWidth="1"/>
    <col min="8718" max="8718" width="11.54296875" style="263" customWidth="1"/>
    <col min="8719" max="8721" width="0" style="263" hidden="1" customWidth="1"/>
    <col min="8722" max="8960" width="8.7265625" style="263"/>
    <col min="8961" max="8961" width="7.7265625" style="263" customWidth="1"/>
    <col min="8962" max="8962" width="42" style="263" customWidth="1"/>
    <col min="8963" max="8963" width="12.81640625" style="263" customWidth="1"/>
    <col min="8964" max="8964" width="12.26953125" style="263" customWidth="1"/>
    <col min="8965" max="8965" width="7" style="263" customWidth="1"/>
    <col min="8966" max="8966" width="13.81640625" style="263" customWidth="1"/>
    <col min="8967" max="8967" width="8.54296875" style="263" customWidth="1"/>
    <col min="8968" max="8968" width="12.453125" style="263" customWidth="1"/>
    <col min="8969" max="8969" width="9.7265625" style="263" customWidth="1"/>
    <col min="8970" max="8970" width="13.7265625" style="263" customWidth="1"/>
    <col min="8971" max="8971" width="9.7265625" style="263" customWidth="1"/>
    <col min="8972" max="8972" width="13.7265625" style="263" customWidth="1"/>
    <col min="8973" max="8973" width="9.7265625" style="263" customWidth="1"/>
    <col min="8974" max="8974" width="11.54296875" style="263" customWidth="1"/>
    <col min="8975" max="8977" width="0" style="263" hidden="1" customWidth="1"/>
    <col min="8978" max="9216" width="8.7265625" style="263"/>
    <col min="9217" max="9217" width="7.7265625" style="263" customWidth="1"/>
    <col min="9218" max="9218" width="42" style="263" customWidth="1"/>
    <col min="9219" max="9219" width="12.81640625" style="263" customWidth="1"/>
    <col min="9220" max="9220" width="12.26953125" style="263" customWidth="1"/>
    <col min="9221" max="9221" width="7" style="263" customWidth="1"/>
    <col min="9222" max="9222" width="13.81640625" style="263" customWidth="1"/>
    <col min="9223" max="9223" width="8.54296875" style="263" customWidth="1"/>
    <col min="9224" max="9224" width="12.453125" style="263" customWidth="1"/>
    <col min="9225" max="9225" width="9.7265625" style="263" customWidth="1"/>
    <col min="9226" max="9226" width="13.7265625" style="263" customWidth="1"/>
    <col min="9227" max="9227" width="9.7265625" style="263" customWidth="1"/>
    <col min="9228" max="9228" width="13.7265625" style="263" customWidth="1"/>
    <col min="9229" max="9229" width="9.7265625" style="263" customWidth="1"/>
    <col min="9230" max="9230" width="11.54296875" style="263" customWidth="1"/>
    <col min="9231" max="9233" width="0" style="263" hidden="1" customWidth="1"/>
    <col min="9234" max="9472" width="8.7265625" style="263"/>
    <col min="9473" max="9473" width="7.7265625" style="263" customWidth="1"/>
    <col min="9474" max="9474" width="42" style="263" customWidth="1"/>
    <col min="9475" max="9475" width="12.81640625" style="263" customWidth="1"/>
    <col min="9476" max="9476" width="12.26953125" style="263" customWidth="1"/>
    <col min="9477" max="9477" width="7" style="263" customWidth="1"/>
    <col min="9478" max="9478" width="13.81640625" style="263" customWidth="1"/>
    <col min="9479" max="9479" width="8.54296875" style="263" customWidth="1"/>
    <col min="9480" max="9480" width="12.453125" style="263" customWidth="1"/>
    <col min="9481" max="9481" width="9.7265625" style="263" customWidth="1"/>
    <col min="9482" max="9482" width="13.7265625" style="263" customWidth="1"/>
    <col min="9483" max="9483" width="9.7265625" style="263" customWidth="1"/>
    <col min="9484" max="9484" width="13.7265625" style="263" customWidth="1"/>
    <col min="9485" max="9485" width="9.7265625" style="263" customWidth="1"/>
    <col min="9486" max="9486" width="11.54296875" style="263" customWidth="1"/>
    <col min="9487" max="9489" width="0" style="263" hidden="1" customWidth="1"/>
    <col min="9490" max="9728" width="8.7265625" style="263"/>
    <col min="9729" max="9729" width="7.7265625" style="263" customWidth="1"/>
    <col min="9730" max="9730" width="42" style="263" customWidth="1"/>
    <col min="9731" max="9731" width="12.81640625" style="263" customWidth="1"/>
    <col min="9732" max="9732" width="12.26953125" style="263" customWidth="1"/>
    <col min="9733" max="9733" width="7" style="263" customWidth="1"/>
    <col min="9734" max="9734" width="13.81640625" style="263" customWidth="1"/>
    <col min="9735" max="9735" width="8.54296875" style="263" customWidth="1"/>
    <col min="9736" max="9736" width="12.453125" style="263" customWidth="1"/>
    <col min="9737" max="9737" width="9.7265625" style="263" customWidth="1"/>
    <col min="9738" max="9738" width="13.7265625" style="263" customWidth="1"/>
    <col min="9739" max="9739" width="9.7265625" style="263" customWidth="1"/>
    <col min="9740" max="9740" width="13.7265625" style="263" customWidth="1"/>
    <col min="9741" max="9741" width="9.7265625" style="263" customWidth="1"/>
    <col min="9742" max="9742" width="11.54296875" style="263" customWidth="1"/>
    <col min="9743" max="9745" width="0" style="263" hidden="1" customWidth="1"/>
    <col min="9746" max="9984" width="8.7265625" style="263"/>
    <col min="9985" max="9985" width="7.7265625" style="263" customWidth="1"/>
    <col min="9986" max="9986" width="42" style="263" customWidth="1"/>
    <col min="9987" max="9987" width="12.81640625" style="263" customWidth="1"/>
    <col min="9988" max="9988" width="12.26953125" style="263" customWidth="1"/>
    <col min="9989" max="9989" width="7" style="263" customWidth="1"/>
    <col min="9990" max="9990" width="13.81640625" style="263" customWidth="1"/>
    <col min="9991" max="9991" width="8.54296875" style="263" customWidth="1"/>
    <col min="9992" max="9992" width="12.453125" style="263" customWidth="1"/>
    <col min="9993" max="9993" width="9.7265625" style="263" customWidth="1"/>
    <col min="9994" max="9994" width="13.7265625" style="263" customWidth="1"/>
    <col min="9995" max="9995" width="9.7265625" style="263" customWidth="1"/>
    <col min="9996" max="9996" width="13.7265625" style="263" customWidth="1"/>
    <col min="9997" max="9997" width="9.7265625" style="263" customWidth="1"/>
    <col min="9998" max="9998" width="11.54296875" style="263" customWidth="1"/>
    <col min="9999" max="10001" width="0" style="263" hidden="1" customWidth="1"/>
    <col min="10002" max="10240" width="8.7265625" style="263"/>
    <col min="10241" max="10241" width="7.7265625" style="263" customWidth="1"/>
    <col min="10242" max="10242" width="42" style="263" customWidth="1"/>
    <col min="10243" max="10243" width="12.81640625" style="263" customWidth="1"/>
    <col min="10244" max="10244" width="12.26953125" style="263" customWidth="1"/>
    <col min="10245" max="10245" width="7" style="263" customWidth="1"/>
    <col min="10246" max="10246" width="13.81640625" style="263" customWidth="1"/>
    <col min="10247" max="10247" width="8.54296875" style="263" customWidth="1"/>
    <col min="10248" max="10248" width="12.453125" style="263" customWidth="1"/>
    <col min="10249" max="10249" width="9.7265625" style="263" customWidth="1"/>
    <col min="10250" max="10250" width="13.7265625" style="263" customWidth="1"/>
    <col min="10251" max="10251" width="9.7265625" style="263" customWidth="1"/>
    <col min="10252" max="10252" width="13.7265625" style="263" customWidth="1"/>
    <col min="10253" max="10253" width="9.7265625" style="263" customWidth="1"/>
    <col min="10254" max="10254" width="11.54296875" style="263" customWidth="1"/>
    <col min="10255" max="10257" width="0" style="263" hidden="1" customWidth="1"/>
    <col min="10258" max="10496" width="8.7265625" style="263"/>
    <col min="10497" max="10497" width="7.7265625" style="263" customWidth="1"/>
    <col min="10498" max="10498" width="42" style="263" customWidth="1"/>
    <col min="10499" max="10499" width="12.81640625" style="263" customWidth="1"/>
    <col min="10500" max="10500" width="12.26953125" style="263" customWidth="1"/>
    <col min="10501" max="10501" width="7" style="263" customWidth="1"/>
    <col min="10502" max="10502" width="13.81640625" style="263" customWidth="1"/>
    <col min="10503" max="10503" width="8.54296875" style="263" customWidth="1"/>
    <col min="10504" max="10504" width="12.453125" style="263" customWidth="1"/>
    <col min="10505" max="10505" width="9.7265625" style="263" customWidth="1"/>
    <col min="10506" max="10506" width="13.7265625" style="263" customWidth="1"/>
    <col min="10507" max="10507" width="9.7265625" style="263" customWidth="1"/>
    <col min="10508" max="10508" width="13.7265625" style="263" customWidth="1"/>
    <col min="10509" max="10509" width="9.7265625" style="263" customWidth="1"/>
    <col min="10510" max="10510" width="11.54296875" style="263" customWidth="1"/>
    <col min="10511" max="10513" width="0" style="263" hidden="1" customWidth="1"/>
    <col min="10514" max="10752" width="8.7265625" style="263"/>
    <col min="10753" max="10753" width="7.7265625" style="263" customWidth="1"/>
    <col min="10754" max="10754" width="42" style="263" customWidth="1"/>
    <col min="10755" max="10755" width="12.81640625" style="263" customWidth="1"/>
    <col min="10756" max="10756" width="12.26953125" style="263" customWidth="1"/>
    <col min="10757" max="10757" width="7" style="263" customWidth="1"/>
    <col min="10758" max="10758" width="13.81640625" style="263" customWidth="1"/>
    <col min="10759" max="10759" width="8.54296875" style="263" customWidth="1"/>
    <col min="10760" max="10760" width="12.453125" style="263" customWidth="1"/>
    <col min="10761" max="10761" width="9.7265625" style="263" customWidth="1"/>
    <col min="10762" max="10762" width="13.7265625" style="263" customWidth="1"/>
    <col min="10763" max="10763" width="9.7265625" style="263" customWidth="1"/>
    <col min="10764" max="10764" width="13.7265625" style="263" customWidth="1"/>
    <col min="10765" max="10765" width="9.7265625" style="263" customWidth="1"/>
    <col min="10766" max="10766" width="11.54296875" style="263" customWidth="1"/>
    <col min="10767" max="10769" width="0" style="263" hidden="1" customWidth="1"/>
    <col min="10770" max="11008" width="8.7265625" style="263"/>
    <col min="11009" max="11009" width="7.7265625" style="263" customWidth="1"/>
    <col min="11010" max="11010" width="42" style="263" customWidth="1"/>
    <col min="11011" max="11011" width="12.81640625" style="263" customWidth="1"/>
    <col min="11012" max="11012" width="12.26953125" style="263" customWidth="1"/>
    <col min="11013" max="11013" width="7" style="263" customWidth="1"/>
    <col min="11014" max="11014" width="13.81640625" style="263" customWidth="1"/>
    <col min="11015" max="11015" width="8.54296875" style="263" customWidth="1"/>
    <col min="11016" max="11016" width="12.453125" style="263" customWidth="1"/>
    <col min="11017" max="11017" width="9.7265625" style="263" customWidth="1"/>
    <col min="11018" max="11018" width="13.7265625" style="263" customWidth="1"/>
    <col min="11019" max="11019" width="9.7265625" style="263" customWidth="1"/>
    <col min="11020" max="11020" width="13.7265625" style="263" customWidth="1"/>
    <col min="11021" max="11021" width="9.7265625" style="263" customWidth="1"/>
    <col min="11022" max="11022" width="11.54296875" style="263" customWidth="1"/>
    <col min="11023" max="11025" width="0" style="263" hidden="1" customWidth="1"/>
    <col min="11026" max="11264" width="8.7265625" style="263"/>
    <col min="11265" max="11265" width="7.7265625" style="263" customWidth="1"/>
    <col min="11266" max="11266" width="42" style="263" customWidth="1"/>
    <col min="11267" max="11267" width="12.81640625" style="263" customWidth="1"/>
    <col min="11268" max="11268" width="12.26953125" style="263" customWidth="1"/>
    <col min="11269" max="11269" width="7" style="263" customWidth="1"/>
    <col min="11270" max="11270" width="13.81640625" style="263" customWidth="1"/>
    <col min="11271" max="11271" width="8.54296875" style="263" customWidth="1"/>
    <col min="11272" max="11272" width="12.453125" style="263" customWidth="1"/>
    <col min="11273" max="11273" width="9.7265625" style="263" customWidth="1"/>
    <col min="11274" max="11274" width="13.7265625" style="263" customWidth="1"/>
    <col min="11275" max="11275" width="9.7265625" style="263" customWidth="1"/>
    <col min="11276" max="11276" width="13.7265625" style="263" customWidth="1"/>
    <col min="11277" max="11277" width="9.7265625" style="263" customWidth="1"/>
    <col min="11278" max="11278" width="11.54296875" style="263" customWidth="1"/>
    <col min="11279" max="11281" width="0" style="263" hidden="1" customWidth="1"/>
    <col min="11282" max="11520" width="8.7265625" style="263"/>
    <col min="11521" max="11521" width="7.7265625" style="263" customWidth="1"/>
    <col min="11522" max="11522" width="42" style="263" customWidth="1"/>
    <col min="11523" max="11523" width="12.81640625" style="263" customWidth="1"/>
    <col min="11524" max="11524" width="12.26953125" style="263" customWidth="1"/>
    <col min="11525" max="11525" width="7" style="263" customWidth="1"/>
    <col min="11526" max="11526" width="13.81640625" style="263" customWidth="1"/>
    <col min="11527" max="11527" width="8.54296875" style="263" customWidth="1"/>
    <col min="11528" max="11528" width="12.453125" style="263" customWidth="1"/>
    <col min="11529" max="11529" width="9.7265625" style="263" customWidth="1"/>
    <col min="11530" max="11530" width="13.7265625" style="263" customWidth="1"/>
    <col min="11531" max="11531" width="9.7265625" style="263" customWidth="1"/>
    <col min="11532" max="11532" width="13.7265625" style="263" customWidth="1"/>
    <col min="11533" max="11533" width="9.7265625" style="263" customWidth="1"/>
    <col min="11534" max="11534" width="11.54296875" style="263" customWidth="1"/>
    <col min="11535" max="11537" width="0" style="263" hidden="1" customWidth="1"/>
    <col min="11538" max="11776" width="8.7265625" style="263"/>
    <col min="11777" max="11777" width="7.7265625" style="263" customWidth="1"/>
    <col min="11778" max="11778" width="42" style="263" customWidth="1"/>
    <col min="11779" max="11779" width="12.81640625" style="263" customWidth="1"/>
    <col min="11780" max="11780" width="12.26953125" style="263" customWidth="1"/>
    <col min="11781" max="11781" width="7" style="263" customWidth="1"/>
    <col min="11782" max="11782" width="13.81640625" style="263" customWidth="1"/>
    <col min="11783" max="11783" width="8.54296875" style="263" customWidth="1"/>
    <col min="11784" max="11784" width="12.453125" style="263" customWidth="1"/>
    <col min="11785" max="11785" width="9.7265625" style="263" customWidth="1"/>
    <col min="11786" max="11786" width="13.7265625" style="263" customWidth="1"/>
    <col min="11787" max="11787" width="9.7265625" style="263" customWidth="1"/>
    <col min="11788" max="11788" width="13.7265625" style="263" customWidth="1"/>
    <col min="11789" max="11789" width="9.7265625" style="263" customWidth="1"/>
    <col min="11790" max="11790" width="11.54296875" style="263" customWidth="1"/>
    <col min="11791" max="11793" width="0" style="263" hidden="1" customWidth="1"/>
    <col min="11794" max="12032" width="8.7265625" style="263"/>
    <col min="12033" max="12033" width="7.7265625" style="263" customWidth="1"/>
    <col min="12034" max="12034" width="42" style="263" customWidth="1"/>
    <col min="12035" max="12035" width="12.81640625" style="263" customWidth="1"/>
    <col min="12036" max="12036" width="12.26953125" style="263" customWidth="1"/>
    <col min="12037" max="12037" width="7" style="263" customWidth="1"/>
    <col min="12038" max="12038" width="13.81640625" style="263" customWidth="1"/>
    <col min="12039" max="12039" width="8.54296875" style="263" customWidth="1"/>
    <col min="12040" max="12040" width="12.453125" style="263" customWidth="1"/>
    <col min="12041" max="12041" width="9.7265625" style="263" customWidth="1"/>
    <col min="12042" max="12042" width="13.7265625" style="263" customWidth="1"/>
    <col min="12043" max="12043" width="9.7265625" style="263" customWidth="1"/>
    <col min="12044" max="12044" width="13.7265625" style="263" customWidth="1"/>
    <col min="12045" max="12045" width="9.7265625" style="263" customWidth="1"/>
    <col min="12046" max="12046" width="11.54296875" style="263" customWidth="1"/>
    <col min="12047" max="12049" width="0" style="263" hidden="1" customWidth="1"/>
    <col min="12050" max="12288" width="8.7265625" style="263"/>
    <col min="12289" max="12289" width="7.7265625" style="263" customWidth="1"/>
    <col min="12290" max="12290" width="42" style="263" customWidth="1"/>
    <col min="12291" max="12291" width="12.81640625" style="263" customWidth="1"/>
    <col min="12292" max="12292" width="12.26953125" style="263" customWidth="1"/>
    <col min="12293" max="12293" width="7" style="263" customWidth="1"/>
    <col min="12294" max="12294" width="13.81640625" style="263" customWidth="1"/>
    <col min="12295" max="12295" width="8.54296875" style="263" customWidth="1"/>
    <col min="12296" max="12296" width="12.453125" style="263" customWidth="1"/>
    <col min="12297" max="12297" width="9.7265625" style="263" customWidth="1"/>
    <col min="12298" max="12298" width="13.7265625" style="263" customWidth="1"/>
    <col min="12299" max="12299" width="9.7265625" style="263" customWidth="1"/>
    <col min="12300" max="12300" width="13.7265625" style="263" customWidth="1"/>
    <col min="12301" max="12301" width="9.7265625" style="263" customWidth="1"/>
    <col min="12302" max="12302" width="11.54296875" style="263" customWidth="1"/>
    <col min="12303" max="12305" width="0" style="263" hidden="1" customWidth="1"/>
    <col min="12306" max="12544" width="8.7265625" style="263"/>
    <col min="12545" max="12545" width="7.7265625" style="263" customWidth="1"/>
    <col min="12546" max="12546" width="42" style="263" customWidth="1"/>
    <col min="12547" max="12547" width="12.81640625" style="263" customWidth="1"/>
    <col min="12548" max="12548" width="12.26953125" style="263" customWidth="1"/>
    <col min="12549" max="12549" width="7" style="263" customWidth="1"/>
    <col min="12550" max="12550" width="13.81640625" style="263" customWidth="1"/>
    <col min="12551" max="12551" width="8.54296875" style="263" customWidth="1"/>
    <col min="12552" max="12552" width="12.453125" style="263" customWidth="1"/>
    <col min="12553" max="12553" width="9.7265625" style="263" customWidth="1"/>
    <col min="12554" max="12554" width="13.7265625" style="263" customWidth="1"/>
    <col min="12555" max="12555" width="9.7265625" style="263" customWidth="1"/>
    <col min="12556" max="12556" width="13.7265625" style="263" customWidth="1"/>
    <col min="12557" max="12557" width="9.7265625" style="263" customWidth="1"/>
    <col min="12558" max="12558" width="11.54296875" style="263" customWidth="1"/>
    <col min="12559" max="12561" width="0" style="263" hidden="1" customWidth="1"/>
    <col min="12562" max="12800" width="8.7265625" style="263"/>
    <col min="12801" max="12801" width="7.7265625" style="263" customWidth="1"/>
    <col min="12802" max="12802" width="42" style="263" customWidth="1"/>
    <col min="12803" max="12803" width="12.81640625" style="263" customWidth="1"/>
    <col min="12804" max="12804" width="12.26953125" style="263" customWidth="1"/>
    <col min="12805" max="12805" width="7" style="263" customWidth="1"/>
    <col min="12806" max="12806" width="13.81640625" style="263" customWidth="1"/>
    <col min="12807" max="12807" width="8.54296875" style="263" customWidth="1"/>
    <col min="12808" max="12808" width="12.453125" style="263" customWidth="1"/>
    <col min="12809" max="12809" width="9.7265625" style="263" customWidth="1"/>
    <col min="12810" max="12810" width="13.7265625" style="263" customWidth="1"/>
    <col min="12811" max="12811" width="9.7265625" style="263" customWidth="1"/>
    <col min="12812" max="12812" width="13.7265625" style="263" customWidth="1"/>
    <col min="12813" max="12813" width="9.7265625" style="263" customWidth="1"/>
    <col min="12814" max="12814" width="11.54296875" style="263" customWidth="1"/>
    <col min="12815" max="12817" width="0" style="263" hidden="1" customWidth="1"/>
    <col min="12818" max="13056" width="8.7265625" style="263"/>
    <col min="13057" max="13057" width="7.7265625" style="263" customWidth="1"/>
    <col min="13058" max="13058" width="42" style="263" customWidth="1"/>
    <col min="13059" max="13059" width="12.81640625" style="263" customWidth="1"/>
    <col min="13060" max="13060" width="12.26953125" style="263" customWidth="1"/>
    <col min="13061" max="13061" width="7" style="263" customWidth="1"/>
    <col min="13062" max="13062" width="13.81640625" style="263" customWidth="1"/>
    <col min="13063" max="13063" width="8.54296875" style="263" customWidth="1"/>
    <col min="13064" max="13064" width="12.453125" style="263" customWidth="1"/>
    <col min="13065" max="13065" width="9.7265625" style="263" customWidth="1"/>
    <col min="13066" max="13066" width="13.7265625" style="263" customWidth="1"/>
    <col min="13067" max="13067" width="9.7265625" style="263" customWidth="1"/>
    <col min="13068" max="13068" width="13.7265625" style="263" customWidth="1"/>
    <col min="13069" max="13069" width="9.7265625" style="263" customWidth="1"/>
    <col min="13070" max="13070" width="11.54296875" style="263" customWidth="1"/>
    <col min="13071" max="13073" width="0" style="263" hidden="1" customWidth="1"/>
    <col min="13074" max="13312" width="8.7265625" style="263"/>
    <col min="13313" max="13313" width="7.7265625" style="263" customWidth="1"/>
    <col min="13314" max="13314" width="42" style="263" customWidth="1"/>
    <col min="13315" max="13315" width="12.81640625" style="263" customWidth="1"/>
    <col min="13316" max="13316" width="12.26953125" style="263" customWidth="1"/>
    <col min="13317" max="13317" width="7" style="263" customWidth="1"/>
    <col min="13318" max="13318" width="13.81640625" style="263" customWidth="1"/>
    <col min="13319" max="13319" width="8.54296875" style="263" customWidth="1"/>
    <col min="13320" max="13320" width="12.453125" style="263" customWidth="1"/>
    <col min="13321" max="13321" width="9.7265625" style="263" customWidth="1"/>
    <col min="13322" max="13322" width="13.7265625" style="263" customWidth="1"/>
    <col min="13323" max="13323" width="9.7265625" style="263" customWidth="1"/>
    <col min="13324" max="13324" width="13.7265625" style="263" customWidth="1"/>
    <col min="13325" max="13325" width="9.7265625" style="263" customWidth="1"/>
    <col min="13326" max="13326" width="11.54296875" style="263" customWidth="1"/>
    <col min="13327" max="13329" width="0" style="263" hidden="1" customWidth="1"/>
    <col min="13330" max="13568" width="8.7265625" style="263"/>
    <col min="13569" max="13569" width="7.7265625" style="263" customWidth="1"/>
    <col min="13570" max="13570" width="42" style="263" customWidth="1"/>
    <col min="13571" max="13571" width="12.81640625" style="263" customWidth="1"/>
    <col min="13572" max="13572" width="12.26953125" style="263" customWidth="1"/>
    <col min="13573" max="13573" width="7" style="263" customWidth="1"/>
    <col min="13574" max="13574" width="13.81640625" style="263" customWidth="1"/>
    <col min="13575" max="13575" width="8.54296875" style="263" customWidth="1"/>
    <col min="13576" max="13576" width="12.453125" style="263" customWidth="1"/>
    <col min="13577" max="13577" width="9.7265625" style="263" customWidth="1"/>
    <col min="13578" max="13578" width="13.7265625" style="263" customWidth="1"/>
    <col min="13579" max="13579" width="9.7265625" style="263" customWidth="1"/>
    <col min="13580" max="13580" width="13.7265625" style="263" customWidth="1"/>
    <col min="13581" max="13581" width="9.7265625" style="263" customWidth="1"/>
    <col min="13582" max="13582" width="11.54296875" style="263" customWidth="1"/>
    <col min="13583" max="13585" width="0" style="263" hidden="1" customWidth="1"/>
    <col min="13586" max="13824" width="8.7265625" style="263"/>
    <col min="13825" max="13825" width="7.7265625" style="263" customWidth="1"/>
    <col min="13826" max="13826" width="42" style="263" customWidth="1"/>
    <col min="13827" max="13827" width="12.81640625" style="263" customWidth="1"/>
    <col min="13828" max="13828" width="12.26953125" style="263" customWidth="1"/>
    <col min="13829" max="13829" width="7" style="263" customWidth="1"/>
    <col min="13830" max="13830" width="13.81640625" style="263" customWidth="1"/>
    <col min="13831" max="13831" width="8.54296875" style="263" customWidth="1"/>
    <col min="13832" max="13832" width="12.453125" style="263" customWidth="1"/>
    <col min="13833" max="13833" width="9.7265625" style="263" customWidth="1"/>
    <col min="13834" max="13834" width="13.7265625" style="263" customWidth="1"/>
    <col min="13835" max="13835" width="9.7265625" style="263" customWidth="1"/>
    <col min="13836" max="13836" width="13.7265625" style="263" customWidth="1"/>
    <col min="13837" max="13837" width="9.7265625" style="263" customWidth="1"/>
    <col min="13838" max="13838" width="11.54296875" style="263" customWidth="1"/>
    <col min="13839" max="13841" width="0" style="263" hidden="1" customWidth="1"/>
    <col min="13842" max="14080" width="8.7265625" style="263"/>
    <col min="14081" max="14081" width="7.7265625" style="263" customWidth="1"/>
    <col min="14082" max="14082" width="42" style="263" customWidth="1"/>
    <col min="14083" max="14083" width="12.81640625" style="263" customWidth="1"/>
    <col min="14084" max="14084" width="12.26953125" style="263" customWidth="1"/>
    <col min="14085" max="14085" width="7" style="263" customWidth="1"/>
    <col min="14086" max="14086" width="13.81640625" style="263" customWidth="1"/>
    <col min="14087" max="14087" width="8.54296875" style="263" customWidth="1"/>
    <col min="14088" max="14088" width="12.453125" style="263" customWidth="1"/>
    <col min="14089" max="14089" width="9.7265625" style="263" customWidth="1"/>
    <col min="14090" max="14090" width="13.7265625" style="263" customWidth="1"/>
    <col min="14091" max="14091" width="9.7265625" style="263" customWidth="1"/>
    <col min="14092" max="14092" width="13.7265625" style="263" customWidth="1"/>
    <col min="14093" max="14093" width="9.7265625" style="263" customWidth="1"/>
    <col min="14094" max="14094" width="11.54296875" style="263" customWidth="1"/>
    <col min="14095" max="14097" width="0" style="263" hidden="1" customWidth="1"/>
    <col min="14098" max="14336" width="8.7265625" style="263"/>
    <col min="14337" max="14337" width="7.7265625" style="263" customWidth="1"/>
    <col min="14338" max="14338" width="42" style="263" customWidth="1"/>
    <col min="14339" max="14339" width="12.81640625" style="263" customWidth="1"/>
    <col min="14340" max="14340" width="12.26953125" style="263" customWidth="1"/>
    <col min="14341" max="14341" width="7" style="263" customWidth="1"/>
    <col min="14342" max="14342" width="13.81640625" style="263" customWidth="1"/>
    <col min="14343" max="14343" width="8.54296875" style="263" customWidth="1"/>
    <col min="14344" max="14344" width="12.453125" style="263" customWidth="1"/>
    <col min="14345" max="14345" width="9.7265625" style="263" customWidth="1"/>
    <col min="14346" max="14346" width="13.7265625" style="263" customWidth="1"/>
    <col min="14347" max="14347" width="9.7265625" style="263" customWidth="1"/>
    <col min="14348" max="14348" width="13.7265625" style="263" customWidth="1"/>
    <col min="14349" max="14349" width="9.7265625" style="263" customWidth="1"/>
    <col min="14350" max="14350" width="11.54296875" style="263" customWidth="1"/>
    <col min="14351" max="14353" width="0" style="263" hidden="1" customWidth="1"/>
    <col min="14354" max="14592" width="8.7265625" style="263"/>
    <col min="14593" max="14593" width="7.7265625" style="263" customWidth="1"/>
    <col min="14594" max="14594" width="42" style="263" customWidth="1"/>
    <col min="14595" max="14595" width="12.81640625" style="263" customWidth="1"/>
    <col min="14596" max="14596" width="12.26953125" style="263" customWidth="1"/>
    <col min="14597" max="14597" width="7" style="263" customWidth="1"/>
    <col min="14598" max="14598" width="13.81640625" style="263" customWidth="1"/>
    <col min="14599" max="14599" width="8.54296875" style="263" customWidth="1"/>
    <col min="14600" max="14600" width="12.453125" style="263" customWidth="1"/>
    <col min="14601" max="14601" width="9.7265625" style="263" customWidth="1"/>
    <col min="14602" max="14602" width="13.7265625" style="263" customWidth="1"/>
    <col min="14603" max="14603" width="9.7265625" style="263" customWidth="1"/>
    <col min="14604" max="14604" width="13.7265625" style="263" customWidth="1"/>
    <col min="14605" max="14605" width="9.7265625" style="263" customWidth="1"/>
    <col min="14606" max="14606" width="11.54296875" style="263" customWidth="1"/>
    <col min="14607" max="14609" width="0" style="263" hidden="1" customWidth="1"/>
    <col min="14610" max="14848" width="8.7265625" style="263"/>
    <col min="14849" max="14849" width="7.7265625" style="263" customWidth="1"/>
    <col min="14850" max="14850" width="42" style="263" customWidth="1"/>
    <col min="14851" max="14851" width="12.81640625" style="263" customWidth="1"/>
    <col min="14852" max="14852" width="12.26953125" style="263" customWidth="1"/>
    <col min="14853" max="14853" width="7" style="263" customWidth="1"/>
    <col min="14854" max="14854" width="13.81640625" style="263" customWidth="1"/>
    <col min="14855" max="14855" width="8.54296875" style="263" customWidth="1"/>
    <col min="14856" max="14856" width="12.453125" style="263" customWidth="1"/>
    <col min="14857" max="14857" width="9.7265625" style="263" customWidth="1"/>
    <col min="14858" max="14858" width="13.7265625" style="263" customWidth="1"/>
    <col min="14859" max="14859" width="9.7265625" style="263" customWidth="1"/>
    <col min="14860" max="14860" width="13.7265625" style="263" customWidth="1"/>
    <col min="14861" max="14861" width="9.7265625" style="263" customWidth="1"/>
    <col min="14862" max="14862" width="11.54296875" style="263" customWidth="1"/>
    <col min="14863" max="14865" width="0" style="263" hidden="1" customWidth="1"/>
    <col min="14866" max="15104" width="8.7265625" style="263"/>
    <col min="15105" max="15105" width="7.7265625" style="263" customWidth="1"/>
    <col min="15106" max="15106" width="42" style="263" customWidth="1"/>
    <col min="15107" max="15107" width="12.81640625" style="263" customWidth="1"/>
    <col min="15108" max="15108" width="12.26953125" style="263" customWidth="1"/>
    <col min="15109" max="15109" width="7" style="263" customWidth="1"/>
    <col min="15110" max="15110" width="13.81640625" style="263" customWidth="1"/>
    <col min="15111" max="15111" width="8.54296875" style="263" customWidth="1"/>
    <col min="15112" max="15112" width="12.453125" style="263" customWidth="1"/>
    <col min="15113" max="15113" width="9.7265625" style="263" customWidth="1"/>
    <col min="15114" max="15114" width="13.7265625" style="263" customWidth="1"/>
    <col min="15115" max="15115" width="9.7265625" style="263" customWidth="1"/>
    <col min="15116" max="15116" width="13.7265625" style="263" customWidth="1"/>
    <col min="15117" max="15117" width="9.7265625" style="263" customWidth="1"/>
    <col min="15118" max="15118" width="11.54296875" style="263" customWidth="1"/>
    <col min="15119" max="15121" width="0" style="263" hidden="1" customWidth="1"/>
    <col min="15122" max="15360" width="8.7265625" style="263"/>
    <col min="15361" max="15361" width="7.7265625" style="263" customWidth="1"/>
    <col min="15362" max="15362" width="42" style="263" customWidth="1"/>
    <col min="15363" max="15363" width="12.81640625" style="263" customWidth="1"/>
    <col min="15364" max="15364" width="12.26953125" style="263" customWidth="1"/>
    <col min="15365" max="15365" width="7" style="263" customWidth="1"/>
    <col min="15366" max="15366" width="13.81640625" style="263" customWidth="1"/>
    <col min="15367" max="15367" width="8.54296875" style="263" customWidth="1"/>
    <col min="15368" max="15368" width="12.453125" style="263" customWidth="1"/>
    <col min="15369" max="15369" width="9.7265625" style="263" customWidth="1"/>
    <col min="15370" max="15370" width="13.7265625" style="263" customWidth="1"/>
    <col min="15371" max="15371" width="9.7265625" style="263" customWidth="1"/>
    <col min="15372" max="15372" width="13.7265625" style="263" customWidth="1"/>
    <col min="15373" max="15373" width="9.7265625" style="263" customWidth="1"/>
    <col min="15374" max="15374" width="11.54296875" style="263" customWidth="1"/>
    <col min="15375" max="15377" width="0" style="263" hidden="1" customWidth="1"/>
    <col min="15378" max="15616" width="8.7265625" style="263"/>
    <col min="15617" max="15617" width="7.7265625" style="263" customWidth="1"/>
    <col min="15618" max="15618" width="42" style="263" customWidth="1"/>
    <col min="15619" max="15619" width="12.81640625" style="263" customWidth="1"/>
    <col min="15620" max="15620" width="12.26953125" style="263" customWidth="1"/>
    <col min="15621" max="15621" width="7" style="263" customWidth="1"/>
    <col min="15622" max="15622" width="13.81640625" style="263" customWidth="1"/>
    <col min="15623" max="15623" width="8.54296875" style="263" customWidth="1"/>
    <col min="15624" max="15624" width="12.453125" style="263" customWidth="1"/>
    <col min="15625" max="15625" width="9.7265625" style="263" customWidth="1"/>
    <col min="15626" max="15626" width="13.7265625" style="263" customWidth="1"/>
    <col min="15627" max="15627" width="9.7265625" style="263" customWidth="1"/>
    <col min="15628" max="15628" width="13.7265625" style="263" customWidth="1"/>
    <col min="15629" max="15629" width="9.7265625" style="263" customWidth="1"/>
    <col min="15630" max="15630" width="11.54296875" style="263" customWidth="1"/>
    <col min="15631" max="15633" width="0" style="263" hidden="1" customWidth="1"/>
    <col min="15634" max="15872" width="8.7265625" style="263"/>
    <col min="15873" max="15873" width="7.7265625" style="263" customWidth="1"/>
    <col min="15874" max="15874" width="42" style="263" customWidth="1"/>
    <col min="15875" max="15875" width="12.81640625" style="263" customWidth="1"/>
    <col min="15876" max="15876" width="12.26953125" style="263" customWidth="1"/>
    <col min="15877" max="15877" width="7" style="263" customWidth="1"/>
    <col min="15878" max="15878" width="13.81640625" style="263" customWidth="1"/>
    <col min="15879" max="15879" width="8.54296875" style="263" customWidth="1"/>
    <col min="15880" max="15880" width="12.453125" style="263" customWidth="1"/>
    <col min="15881" max="15881" width="9.7265625" style="263" customWidth="1"/>
    <col min="15882" max="15882" width="13.7265625" style="263" customWidth="1"/>
    <col min="15883" max="15883" width="9.7265625" style="263" customWidth="1"/>
    <col min="15884" max="15884" width="13.7265625" style="263" customWidth="1"/>
    <col min="15885" max="15885" width="9.7265625" style="263" customWidth="1"/>
    <col min="15886" max="15886" width="11.54296875" style="263" customWidth="1"/>
    <col min="15887" max="15889" width="0" style="263" hidden="1" customWidth="1"/>
    <col min="15890" max="16128" width="8.7265625" style="263"/>
    <col min="16129" max="16129" width="7.7265625" style="263" customWidth="1"/>
    <col min="16130" max="16130" width="42" style="263" customWidth="1"/>
    <col min="16131" max="16131" width="12.81640625" style="263" customWidth="1"/>
    <col min="16132" max="16132" width="12.26953125" style="263" customWidth="1"/>
    <col min="16133" max="16133" width="7" style="263" customWidth="1"/>
    <col min="16134" max="16134" width="13.81640625" style="263" customWidth="1"/>
    <col min="16135" max="16135" width="8.54296875" style="263" customWidth="1"/>
    <col min="16136" max="16136" width="12.453125" style="263" customWidth="1"/>
    <col min="16137" max="16137" width="9.7265625" style="263" customWidth="1"/>
    <col min="16138" max="16138" width="13.7265625" style="263" customWidth="1"/>
    <col min="16139" max="16139" width="9.7265625" style="263" customWidth="1"/>
    <col min="16140" max="16140" width="13.7265625" style="263" customWidth="1"/>
    <col min="16141" max="16141" width="9.7265625" style="263" customWidth="1"/>
    <col min="16142" max="16142" width="11.54296875" style="263" customWidth="1"/>
    <col min="16143" max="16145" width="0" style="263" hidden="1" customWidth="1"/>
    <col min="16146" max="16384" width="8.7265625" style="263"/>
  </cols>
  <sheetData>
    <row r="1" spans="1:15">
      <c r="A1" s="261" t="s">
        <v>106</v>
      </c>
    </row>
    <row r="2" spans="1:15">
      <c r="A2" s="1397" t="s">
        <v>0</v>
      </c>
      <c r="B2" s="1397"/>
      <c r="C2" s="1397"/>
      <c r="D2" s="1397"/>
      <c r="E2" s="1397"/>
      <c r="F2" s="1397"/>
      <c r="G2" s="1397"/>
      <c r="H2" s="1397"/>
      <c r="I2" s="1397"/>
      <c r="J2" s="1397"/>
      <c r="K2" s="1397"/>
      <c r="L2" s="1397"/>
      <c r="M2" s="1397"/>
      <c r="N2" s="1397"/>
      <c r="O2" s="390"/>
    </row>
    <row r="3" spans="1:15">
      <c r="A3" s="1398" t="s">
        <v>1</v>
      </c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391"/>
    </row>
    <row r="4" spans="1:15" ht="3.75" customHeight="1">
      <c r="C4" s="264"/>
      <c r="D4" s="265"/>
      <c r="E4" s="266"/>
      <c r="F4" s="267"/>
    </row>
    <row r="5" spans="1:15">
      <c r="A5" s="268" t="s">
        <v>376</v>
      </c>
      <c r="B5" s="268"/>
      <c r="C5" s="264"/>
      <c r="D5" s="265"/>
      <c r="E5" s="266"/>
    </row>
    <row r="6" spans="1:15">
      <c r="A6" s="269" t="s">
        <v>109</v>
      </c>
      <c r="B6" s="270"/>
      <c r="C6" s="271"/>
      <c r="D6" s="272"/>
      <c r="E6" s="273"/>
      <c r="F6" s="274" t="s">
        <v>110</v>
      </c>
      <c r="G6" s="275"/>
      <c r="H6" s="275"/>
      <c r="I6" s="275"/>
      <c r="J6" s="276"/>
      <c r="K6" s="277" t="s">
        <v>828</v>
      </c>
      <c r="L6" s="277"/>
      <c r="M6" s="277"/>
      <c r="N6" s="278"/>
    </row>
    <row r="7" spans="1:15">
      <c r="A7" s="279" t="s">
        <v>836</v>
      </c>
      <c r="B7" s="268"/>
      <c r="C7" s="280"/>
      <c r="D7" s="281"/>
      <c r="E7" s="282"/>
      <c r="F7" s="283" t="s">
        <v>113</v>
      </c>
      <c r="G7" s="283" t="s">
        <v>8</v>
      </c>
      <c r="H7" s="284"/>
      <c r="I7" s="274" t="s">
        <v>114</v>
      </c>
      <c r="J7" s="276"/>
      <c r="K7" s="285" t="s">
        <v>205</v>
      </c>
      <c r="L7" s="285"/>
      <c r="M7" s="285"/>
      <c r="N7" s="284"/>
    </row>
    <row r="8" spans="1:15">
      <c r="A8" s="286"/>
      <c r="B8" s="269"/>
      <c r="C8" s="287"/>
      <c r="D8" s="288"/>
      <c r="E8" s="289"/>
      <c r="F8" s="269"/>
      <c r="G8" s="1391" t="s">
        <v>116</v>
      </c>
      <c r="H8" s="1399"/>
      <c r="I8" s="1399"/>
      <c r="J8" s="1399"/>
      <c r="K8" s="1399"/>
      <c r="L8" s="1399"/>
      <c r="M8" s="1399"/>
      <c r="N8" s="1392"/>
    </row>
    <row r="9" spans="1:15">
      <c r="A9" s="392" t="s">
        <v>10</v>
      </c>
      <c r="B9" s="344" t="s">
        <v>11</v>
      </c>
      <c r="C9" s="393" t="s">
        <v>117</v>
      </c>
      <c r="D9" s="1389" t="s">
        <v>13</v>
      </c>
      <c r="E9" s="1390"/>
      <c r="F9" s="292" t="s">
        <v>14</v>
      </c>
      <c r="G9" s="1391" t="s">
        <v>118</v>
      </c>
      <c r="H9" s="1392"/>
      <c r="I9" s="1391" t="s">
        <v>119</v>
      </c>
      <c r="J9" s="1392"/>
      <c r="K9" s="1391" t="s">
        <v>120</v>
      </c>
      <c r="L9" s="1392"/>
      <c r="M9" s="1391" t="s">
        <v>121</v>
      </c>
      <c r="N9" s="1392"/>
    </row>
    <row r="10" spans="1:15" ht="13.5" thickBot="1">
      <c r="A10" s="293"/>
      <c r="B10" s="283"/>
      <c r="C10" s="294"/>
      <c r="D10" s="295"/>
      <c r="E10" s="296"/>
      <c r="F10" s="283"/>
      <c r="G10" s="297" t="s">
        <v>22</v>
      </c>
      <c r="H10" s="96" t="s">
        <v>21</v>
      </c>
      <c r="I10" s="96" t="s">
        <v>22</v>
      </c>
      <c r="J10" s="96" t="s">
        <v>122</v>
      </c>
      <c r="K10" s="297" t="s">
        <v>22</v>
      </c>
      <c r="L10" s="298" t="s">
        <v>122</v>
      </c>
      <c r="M10" s="297" t="s">
        <v>22</v>
      </c>
      <c r="N10" s="297" t="s">
        <v>21</v>
      </c>
    </row>
    <row r="11" spans="1:15" s="28" customFormat="1" ht="15" customHeight="1" thickBot="1">
      <c r="A11" s="96">
        <v>1</v>
      </c>
      <c r="B11" s="394" t="s">
        <v>378</v>
      </c>
      <c r="C11" s="395">
        <v>190</v>
      </c>
      <c r="D11" s="396">
        <v>50</v>
      </c>
      <c r="E11" s="397" t="s">
        <v>379</v>
      </c>
      <c r="F11" s="99">
        <v>9500</v>
      </c>
      <c r="G11" s="96">
        <v>20</v>
      </c>
      <c r="H11" s="100">
        <v>3800</v>
      </c>
      <c r="I11" s="96">
        <v>10</v>
      </c>
      <c r="J11" s="100">
        <v>1900</v>
      </c>
      <c r="K11" s="96">
        <v>10</v>
      </c>
      <c r="L11" s="100">
        <v>1900</v>
      </c>
      <c r="M11" s="96">
        <v>10</v>
      </c>
      <c r="N11" s="100">
        <v>1900</v>
      </c>
    </row>
    <row r="12" spans="1:15" s="28" customFormat="1" ht="15" customHeight="1" thickBot="1">
      <c r="A12" s="96">
        <v>2</v>
      </c>
      <c r="B12" s="398" t="s">
        <v>380</v>
      </c>
      <c r="C12" s="395">
        <v>200</v>
      </c>
      <c r="D12" s="396">
        <v>40</v>
      </c>
      <c r="E12" s="397" t="s">
        <v>379</v>
      </c>
      <c r="F12" s="99">
        <v>8000</v>
      </c>
      <c r="G12" s="96">
        <v>10</v>
      </c>
      <c r="H12" s="100">
        <v>2000</v>
      </c>
      <c r="I12" s="96">
        <v>10</v>
      </c>
      <c r="J12" s="100">
        <v>2000</v>
      </c>
      <c r="K12" s="96">
        <v>10</v>
      </c>
      <c r="L12" s="100">
        <v>2000</v>
      </c>
      <c r="M12" s="96">
        <v>10</v>
      </c>
      <c r="N12" s="100">
        <v>2000</v>
      </c>
    </row>
    <row r="13" spans="1:15" s="28" customFormat="1" ht="15" customHeight="1" thickBot="1">
      <c r="A13" s="96">
        <v>3</v>
      </c>
      <c r="B13" s="398" t="s">
        <v>381</v>
      </c>
      <c r="C13" s="399">
        <v>200</v>
      </c>
      <c r="D13" s="396">
        <v>20</v>
      </c>
      <c r="E13" s="397" t="s">
        <v>379</v>
      </c>
      <c r="F13" s="99">
        <v>4000</v>
      </c>
      <c r="G13" s="96">
        <v>5</v>
      </c>
      <c r="H13" s="100">
        <v>1000</v>
      </c>
      <c r="I13" s="96">
        <v>5</v>
      </c>
      <c r="J13" s="100">
        <v>1000</v>
      </c>
      <c r="K13" s="96">
        <v>5</v>
      </c>
      <c r="L13" s="100">
        <v>1000</v>
      </c>
      <c r="M13" s="96">
        <v>5</v>
      </c>
      <c r="N13" s="100">
        <v>1000</v>
      </c>
    </row>
    <row r="14" spans="1:15" s="28" customFormat="1" ht="15" customHeight="1" thickBot="1">
      <c r="A14" s="96">
        <v>4</v>
      </c>
      <c r="B14" s="398" t="s">
        <v>382</v>
      </c>
      <c r="C14" s="399">
        <v>168</v>
      </c>
      <c r="D14" s="396">
        <v>30</v>
      </c>
      <c r="E14" s="397" t="s">
        <v>379</v>
      </c>
      <c r="F14" s="99">
        <v>5040</v>
      </c>
      <c r="G14" s="96">
        <v>10</v>
      </c>
      <c r="H14" s="100">
        <v>1680</v>
      </c>
      <c r="I14" s="96">
        <v>10</v>
      </c>
      <c r="J14" s="100">
        <v>1680</v>
      </c>
      <c r="K14" s="96">
        <v>5</v>
      </c>
      <c r="L14" s="100">
        <v>1680</v>
      </c>
      <c r="M14" s="96">
        <v>5</v>
      </c>
      <c r="N14" s="100">
        <v>1680</v>
      </c>
    </row>
    <row r="15" spans="1:15" s="28" customFormat="1" ht="15.75" customHeight="1" thickBot="1">
      <c r="A15" s="96">
        <v>5</v>
      </c>
      <c r="B15" s="398" t="s">
        <v>383</v>
      </c>
      <c r="C15" s="395">
        <v>145</v>
      </c>
      <c r="D15" s="396">
        <v>50</v>
      </c>
      <c r="E15" s="397" t="s">
        <v>379</v>
      </c>
      <c r="F15" s="99">
        <v>7250</v>
      </c>
      <c r="G15" s="96">
        <v>20</v>
      </c>
      <c r="H15" s="100">
        <v>2900</v>
      </c>
      <c r="I15" s="96">
        <v>10</v>
      </c>
      <c r="J15" s="100">
        <v>1450</v>
      </c>
      <c r="K15" s="96">
        <v>10</v>
      </c>
      <c r="L15" s="100">
        <v>1450</v>
      </c>
      <c r="M15" s="96">
        <v>10</v>
      </c>
      <c r="N15" s="100">
        <v>1450</v>
      </c>
    </row>
    <row r="16" spans="1:15" s="28" customFormat="1" ht="15" customHeight="1" thickBot="1">
      <c r="A16" s="96">
        <v>6</v>
      </c>
      <c r="B16" s="398" t="s">
        <v>384</v>
      </c>
      <c r="C16" s="395">
        <v>98.5</v>
      </c>
      <c r="D16" s="396">
        <v>20</v>
      </c>
      <c r="E16" s="397" t="s">
        <v>379</v>
      </c>
      <c r="F16" s="99">
        <v>1970</v>
      </c>
      <c r="G16" s="96">
        <v>5</v>
      </c>
      <c r="H16" s="100">
        <v>492.5</v>
      </c>
      <c r="I16" s="96">
        <v>5</v>
      </c>
      <c r="J16" s="100">
        <v>492.5</v>
      </c>
      <c r="K16" s="96">
        <v>5</v>
      </c>
      <c r="L16" s="100">
        <v>492.5</v>
      </c>
      <c r="M16" s="96">
        <v>5</v>
      </c>
      <c r="N16" s="100">
        <v>492.5</v>
      </c>
    </row>
    <row r="17" spans="1:14" s="28" customFormat="1" ht="15" customHeight="1" thickBot="1">
      <c r="A17" s="96">
        <v>7</v>
      </c>
      <c r="B17" s="398" t="s">
        <v>385</v>
      </c>
      <c r="C17" s="395">
        <v>98.5</v>
      </c>
      <c r="D17" s="396">
        <v>30</v>
      </c>
      <c r="E17" s="397" t="s">
        <v>379</v>
      </c>
      <c r="F17" s="99">
        <v>2955</v>
      </c>
      <c r="G17" s="96">
        <v>10</v>
      </c>
      <c r="H17" s="100">
        <v>985</v>
      </c>
      <c r="I17" s="96">
        <v>10</v>
      </c>
      <c r="J17" s="100">
        <v>985</v>
      </c>
      <c r="K17" s="96">
        <v>5</v>
      </c>
      <c r="L17" s="100">
        <v>492.5</v>
      </c>
      <c r="M17" s="96">
        <v>5</v>
      </c>
      <c r="N17" s="100">
        <v>492.5</v>
      </c>
    </row>
    <row r="18" spans="1:14" s="28" customFormat="1" ht="16.5" customHeight="1" thickBot="1">
      <c r="A18" s="96">
        <v>8</v>
      </c>
      <c r="B18" s="398" t="s">
        <v>386</v>
      </c>
      <c r="C18" s="395">
        <v>150</v>
      </c>
      <c r="D18" s="396">
        <v>2</v>
      </c>
      <c r="E18" s="397" t="s">
        <v>379</v>
      </c>
      <c r="F18" s="99">
        <v>300</v>
      </c>
      <c r="G18" s="96">
        <v>1</v>
      </c>
      <c r="H18" s="100">
        <v>150</v>
      </c>
      <c r="I18" s="96"/>
      <c r="J18" s="100"/>
      <c r="K18" s="96">
        <v>1</v>
      </c>
      <c r="L18" s="100">
        <v>150</v>
      </c>
      <c r="M18" s="96"/>
      <c r="N18" s="100"/>
    </row>
    <row r="19" spans="1:14" s="28" customFormat="1" ht="14.25" customHeight="1" thickBot="1">
      <c r="A19" s="96">
        <v>9</v>
      </c>
      <c r="B19" s="398" t="s">
        <v>387</v>
      </c>
      <c r="C19" s="395">
        <v>30</v>
      </c>
      <c r="D19" s="396">
        <v>15</v>
      </c>
      <c r="E19" s="397" t="s">
        <v>57</v>
      </c>
      <c r="F19" s="99">
        <v>450</v>
      </c>
      <c r="G19" s="96">
        <v>5</v>
      </c>
      <c r="H19" s="100">
        <v>150</v>
      </c>
      <c r="I19" s="96">
        <v>5</v>
      </c>
      <c r="J19" s="100">
        <v>150</v>
      </c>
      <c r="K19" s="96"/>
      <c r="L19" s="100"/>
      <c r="M19" s="96">
        <v>5</v>
      </c>
      <c r="N19" s="100">
        <v>150</v>
      </c>
    </row>
    <row r="20" spans="1:14" s="28" customFormat="1" ht="14.25" customHeight="1" thickBot="1">
      <c r="A20" s="96">
        <v>10</v>
      </c>
      <c r="B20" s="398" t="s">
        <v>388</v>
      </c>
      <c r="C20" s="395">
        <v>2.48</v>
      </c>
      <c r="D20" s="396">
        <v>500</v>
      </c>
      <c r="E20" s="397" t="s">
        <v>128</v>
      </c>
      <c r="F20" s="99">
        <v>1239.4000000000001</v>
      </c>
      <c r="G20" s="96">
        <v>200</v>
      </c>
      <c r="H20" s="100">
        <v>496</v>
      </c>
      <c r="I20" s="96">
        <v>100</v>
      </c>
      <c r="J20" s="100">
        <v>248</v>
      </c>
      <c r="K20" s="96">
        <v>100</v>
      </c>
      <c r="L20" s="100">
        <v>248</v>
      </c>
      <c r="M20" s="96">
        <v>100</v>
      </c>
      <c r="N20" s="100">
        <v>248</v>
      </c>
    </row>
    <row r="21" spans="1:14" s="28" customFormat="1" ht="16.5" customHeight="1" thickBot="1">
      <c r="A21" s="96">
        <v>11</v>
      </c>
      <c r="B21" s="398" t="s">
        <v>389</v>
      </c>
      <c r="C21" s="400">
        <v>2.48</v>
      </c>
      <c r="D21" s="396">
        <v>200</v>
      </c>
      <c r="E21" s="397" t="s">
        <v>128</v>
      </c>
      <c r="F21" s="99">
        <v>495.76</v>
      </c>
      <c r="G21" s="96">
        <v>50</v>
      </c>
      <c r="H21" s="100">
        <v>124</v>
      </c>
      <c r="I21" s="96">
        <v>50</v>
      </c>
      <c r="J21" s="100">
        <v>124</v>
      </c>
      <c r="K21" s="96">
        <v>50</v>
      </c>
      <c r="L21" s="100">
        <v>124</v>
      </c>
      <c r="M21" s="96">
        <v>50</v>
      </c>
      <c r="N21" s="100">
        <v>124</v>
      </c>
    </row>
    <row r="22" spans="1:14" s="28" customFormat="1" ht="15" customHeight="1" thickBot="1">
      <c r="A22" s="96">
        <v>12</v>
      </c>
      <c r="B22" s="398" t="s">
        <v>390</v>
      </c>
      <c r="C22" s="395">
        <v>17.690000000000001</v>
      </c>
      <c r="D22" s="396">
        <v>100</v>
      </c>
      <c r="E22" s="401" t="s">
        <v>128</v>
      </c>
      <c r="F22" s="99">
        <v>1769.04</v>
      </c>
      <c r="G22" s="96">
        <v>25</v>
      </c>
      <c r="H22" s="100">
        <v>442.5</v>
      </c>
      <c r="I22" s="96">
        <v>25</v>
      </c>
      <c r="J22" s="100">
        <v>442.5</v>
      </c>
      <c r="K22" s="96">
        <v>25</v>
      </c>
      <c r="L22" s="100">
        <v>442.5</v>
      </c>
      <c r="M22" s="96">
        <v>25</v>
      </c>
      <c r="N22" s="100">
        <v>442.5</v>
      </c>
    </row>
    <row r="23" spans="1:14" s="28" customFormat="1" ht="15" customHeight="1" thickBot="1">
      <c r="A23" s="96">
        <v>13</v>
      </c>
      <c r="B23" s="398" t="s">
        <v>391</v>
      </c>
      <c r="C23" s="395">
        <v>18.559999999999999</v>
      </c>
      <c r="D23" s="396">
        <v>20</v>
      </c>
      <c r="E23" s="397" t="s">
        <v>392</v>
      </c>
      <c r="F23" s="99">
        <v>371.2</v>
      </c>
      <c r="G23" s="96">
        <v>5</v>
      </c>
      <c r="H23" s="100">
        <v>92.8</v>
      </c>
      <c r="I23" s="96">
        <v>5</v>
      </c>
      <c r="J23" s="100">
        <v>92.8</v>
      </c>
      <c r="K23" s="96">
        <v>5</v>
      </c>
      <c r="L23" s="100">
        <v>92.8</v>
      </c>
      <c r="M23" s="96">
        <v>5</v>
      </c>
      <c r="N23" s="100">
        <v>92.8</v>
      </c>
    </row>
    <row r="24" spans="1:14" s="28" customFormat="1" ht="15" customHeight="1" thickBot="1">
      <c r="A24" s="96">
        <v>14</v>
      </c>
      <c r="B24" s="398" t="s">
        <v>393</v>
      </c>
      <c r="C24" s="395">
        <v>11.47</v>
      </c>
      <c r="D24" s="396">
        <v>10</v>
      </c>
      <c r="E24" s="397" t="s">
        <v>392</v>
      </c>
      <c r="F24" s="99">
        <v>114.7</v>
      </c>
      <c r="G24" s="96">
        <v>5</v>
      </c>
      <c r="H24" s="100">
        <v>57.35</v>
      </c>
      <c r="I24" s="96"/>
      <c r="J24" s="100"/>
      <c r="K24" s="96">
        <v>5</v>
      </c>
      <c r="L24" s="100">
        <v>57.65</v>
      </c>
      <c r="M24" s="96"/>
      <c r="N24" s="100"/>
    </row>
    <row r="25" spans="1:14" s="28" customFormat="1" ht="15" customHeight="1" thickBot="1">
      <c r="A25" s="96">
        <v>15</v>
      </c>
      <c r="B25" s="398" t="s">
        <v>394</v>
      </c>
      <c r="C25" s="395">
        <v>351.07</v>
      </c>
      <c r="D25" s="396">
        <v>30</v>
      </c>
      <c r="E25" s="397" t="s">
        <v>395</v>
      </c>
      <c r="F25" s="99">
        <v>10532.1</v>
      </c>
      <c r="G25" s="96">
        <v>10</v>
      </c>
      <c r="H25" s="100">
        <v>3510.07</v>
      </c>
      <c r="I25" s="96">
        <v>10</v>
      </c>
      <c r="J25" s="100">
        <v>3510.07</v>
      </c>
      <c r="K25" s="96">
        <v>5</v>
      </c>
      <c r="L25" s="100">
        <v>1755.35</v>
      </c>
      <c r="M25" s="96">
        <v>5</v>
      </c>
      <c r="N25" s="100">
        <v>1755.35</v>
      </c>
    </row>
    <row r="26" spans="1:14" s="28" customFormat="1" ht="15" customHeight="1" thickBot="1">
      <c r="A26" s="96">
        <v>16</v>
      </c>
      <c r="B26" s="398" t="s">
        <v>396</v>
      </c>
      <c r="C26" s="395">
        <v>351.07</v>
      </c>
      <c r="D26" s="396">
        <v>30</v>
      </c>
      <c r="E26" s="397" t="s">
        <v>395</v>
      </c>
      <c r="F26" s="99">
        <v>10532.1</v>
      </c>
      <c r="G26" s="96">
        <v>10</v>
      </c>
      <c r="H26" s="100">
        <v>3510.07</v>
      </c>
      <c r="I26" s="96">
        <v>10</v>
      </c>
      <c r="J26" s="100">
        <v>3510.07</v>
      </c>
      <c r="K26" s="96">
        <v>5</v>
      </c>
      <c r="L26" s="100">
        <v>1755.35</v>
      </c>
      <c r="M26" s="96">
        <v>5</v>
      </c>
      <c r="N26" s="100">
        <v>1755.35</v>
      </c>
    </row>
    <row r="27" spans="1:14" s="28" customFormat="1" ht="15" customHeight="1" thickBot="1">
      <c r="A27" s="96">
        <v>17</v>
      </c>
      <c r="B27" s="398" t="s">
        <v>397</v>
      </c>
      <c r="C27" s="395">
        <v>299.07</v>
      </c>
      <c r="D27" s="396">
        <v>30</v>
      </c>
      <c r="E27" s="397" t="s">
        <v>398</v>
      </c>
      <c r="F27" s="99">
        <v>8972</v>
      </c>
      <c r="G27" s="96">
        <v>10</v>
      </c>
      <c r="H27" s="100">
        <v>2990.07</v>
      </c>
      <c r="I27" s="96">
        <v>10</v>
      </c>
      <c r="J27" s="100">
        <v>2990.07</v>
      </c>
      <c r="K27" s="96">
        <v>5</v>
      </c>
      <c r="L27" s="100">
        <v>1495.35</v>
      </c>
      <c r="M27" s="96">
        <v>5</v>
      </c>
      <c r="N27" s="100">
        <v>1495.35</v>
      </c>
    </row>
    <row r="28" spans="1:14" s="28" customFormat="1" ht="15" customHeight="1" thickBot="1">
      <c r="A28" s="96">
        <v>18</v>
      </c>
      <c r="B28" s="398" t="s">
        <v>399</v>
      </c>
      <c r="C28" s="395">
        <v>299.05</v>
      </c>
      <c r="D28" s="396">
        <v>20</v>
      </c>
      <c r="E28" s="397" t="s">
        <v>398</v>
      </c>
      <c r="F28" s="99">
        <v>5981</v>
      </c>
      <c r="G28" s="96">
        <v>5</v>
      </c>
      <c r="H28" s="100">
        <v>1495.25</v>
      </c>
      <c r="I28" s="96">
        <v>5</v>
      </c>
      <c r="J28" s="100">
        <v>1495.25</v>
      </c>
      <c r="K28" s="96">
        <v>5</v>
      </c>
      <c r="L28" s="100">
        <v>1495.25</v>
      </c>
      <c r="M28" s="96">
        <v>5</v>
      </c>
      <c r="N28" s="100">
        <v>1495.25</v>
      </c>
    </row>
    <row r="29" spans="1:14" s="28" customFormat="1" ht="15" customHeight="1" thickBot="1">
      <c r="A29" s="96">
        <v>19</v>
      </c>
      <c r="B29" s="398" t="s">
        <v>400</v>
      </c>
      <c r="C29" s="395">
        <v>299.05</v>
      </c>
      <c r="D29" s="396">
        <v>20</v>
      </c>
      <c r="E29" s="397" t="s">
        <v>398</v>
      </c>
      <c r="F29" s="99">
        <v>5981</v>
      </c>
      <c r="G29" s="96">
        <v>5</v>
      </c>
      <c r="H29" s="100">
        <v>1495.25</v>
      </c>
      <c r="I29" s="96">
        <v>5</v>
      </c>
      <c r="J29" s="100">
        <v>1495.25</v>
      </c>
      <c r="K29" s="96">
        <v>5</v>
      </c>
      <c r="L29" s="100">
        <v>1495.25</v>
      </c>
      <c r="M29" s="96">
        <v>5</v>
      </c>
      <c r="N29" s="100">
        <v>1495.25</v>
      </c>
    </row>
    <row r="30" spans="1:14" s="28" customFormat="1" ht="15" customHeight="1" thickBot="1">
      <c r="A30" s="96">
        <v>20</v>
      </c>
      <c r="B30" s="398" t="s">
        <v>401</v>
      </c>
      <c r="C30" s="395">
        <v>299.05</v>
      </c>
      <c r="D30" s="396">
        <v>20</v>
      </c>
      <c r="E30" s="397" t="s">
        <v>398</v>
      </c>
      <c r="F30" s="99">
        <v>5981</v>
      </c>
      <c r="G30" s="96">
        <v>5</v>
      </c>
      <c r="H30" s="100">
        <v>1495.25</v>
      </c>
      <c r="I30" s="96">
        <v>5</v>
      </c>
      <c r="J30" s="100">
        <v>1495.25</v>
      </c>
      <c r="K30" s="96">
        <v>5</v>
      </c>
      <c r="L30" s="100">
        <v>1495.25</v>
      </c>
      <c r="M30" s="96">
        <v>5</v>
      </c>
      <c r="N30" s="100">
        <v>1495.25</v>
      </c>
    </row>
    <row r="31" spans="1:14" s="28" customFormat="1" ht="15" customHeight="1" thickBot="1">
      <c r="A31" s="96">
        <v>21</v>
      </c>
      <c r="B31" s="398" t="s">
        <v>402</v>
      </c>
      <c r="C31" s="395">
        <v>60</v>
      </c>
      <c r="D31" s="396">
        <v>20</v>
      </c>
      <c r="E31" s="397" t="s">
        <v>57</v>
      </c>
      <c r="F31" s="99">
        <v>1200</v>
      </c>
      <c r="G31" s="96">
        <v>5</v>
      </c>
      <c r="H31" s="100">
        <v>300</v>
      </c>
      <c r="I31" s="96">
        <v>5</v>
      </c>
      <c r="J31" s="100">
        <v>300</v>
      </c>
      <c r="K31" s="96">
        <v>5</v>
      </c>
      <c r="L31" s="100">
        <v>300</v>
      </c>
      <c r="M31" s="96">
        <v>5</v>
      </c>
      <c r="N31" s="100">
        <v>300</v>
      </c>
    </row>
    <row r="32" spans="1:14" s="28" customFormat="1" ht="15" customHeight="1" thickBot="1">
      <c r="A32" s="96">
        <v>22</v>
      </c>
      <c r="B32" s="398" t="s">
        <v>403</v>
      </c>
      <c r="C32" s="395">
        <v>74.260000000000005</v>
      </c>
      <c r="D32" s="396">
        <v>6</v>
      </c>
      <c r="E32" s="397" t="s">
        <v>404</v>
      </c>
      <c r="F32" s="99">
        <v>445.56</v>
      </c>
      <c r="G32" s="96">
        <v>2</v>
      </c>
      <c r="H32" s="100">
        <v>148.52000000000001</v>
      </c>
      <c r="I32" s="96">
        <v>2</v>
      </c>
      <c r="J32" s="100">
        <v>148.52000000000001</v>
      </c>
      <c r="K32" s="96">
        <v>2</v>
      </c>
      <c r="L32" s="100">
        <v>148.52000000000001</v>
      </c>
      <c r="M32" s="96"/>
      <c r="N32" s="100">
        <v>148.52000000000001</v>
      </c>
    </row>
    <row r="33" spans="1:14" s="28" customFormat="1" ht="15" customHeight="1" thickBot="1">
      <c r="A33" s="96">
        <v>23</v>
      </c>
      <c r="B33" s="398" t="s">
        <v>405</v>
      </c>
      <c r="C33" s="395">
        <v>50</v>
      </c>
      <c r="D33" s="396">
        <v>6</v>
      </c>
      <c r="E33" s="397" t="s">
        <v>392</v>
      </c>
      <c r="F33" s="99">
        <v>300</v>
      </c>
      <c r="G33" s="96">
        <v>2</v>
      </c>
      <c r="H33" s="100">
        <v>100</v>
      </c>
      <c r="I33" s="96">
        <v>2</v>
      </c>
      <c r="J33" s="100">
        <v>100</v>
      </c>
      <c r="K33" s="96"/>
      <c r="L33" s="100"/>
      <c r="M33" s="96">
        <v>2</v>
      </c>
      <c r="N33" s="100">
        <v>100</v>
      </c>
    </row>
    <row r="34" spans="1:14" s="28" customFormat="1" ht="15" customHeight="1" thickBot="1">
      <c r="A34" s="96">
        <v>24</v>
      </c>
      <c r="B34" s="398" t="s">
        <v>406</v>
      </c>
      <c r="C34" s="399">
        <v>5</v>
      </c>
      <c r="D34" s="396">
        <v>100</v>
      </c>
      <c r="E34" s="397" t="s">
        <v>128</v>
      </c>
      <c r="F34" s="99">
        <v>500</v>
      </c>
      <c r="G34" s="96">
        <v>25</v>
      </c>
      <c r="H34" s="100">
        <v>125</v>
      </c>
      <c r="I34" s="96">
        <v>25</v>
      </c>
      <c r="J34" s="100">
        <v>125</v>
      </c>
      <c r="K34" s="96">
        <v>25</v>
      </c>
      <c r="L34" s="100">
        <v>125</v>
      </c>
      <c r="M34" s="96">
        <v>25</v>
      </c>
      <c r="N34" s="100">
        <v>125</v>
      </c>
    </row>
    <row r="35" spans="1:14" s="28" customFormat="1" ht="15" customHeight="1" thickBot="1">
      <c r="A35" s="96">
        <v>25</v>
      </c>
      <c r="B35" s="398" t="s">
        <v>407</v>
      </c>
      <c r="C35" s="399">
        <v>30</v>
      </c>
      <c r="D35" s="396">
        <v>100</v>
      </c>
      <c r="E35" s="397" t="s">
        <v>128</v>
      </c>
      <c r="F35" s="99">
        <v>3000</v>
      </c>
      <c r="G35" s="96">
        <v>25</v>
      </c>
      <c r="H35" s="100">
        <v>750</v>
      </c>
      <c r="I35" s="96">
        <v>25</v>
      </c>
      <c r="J35" s="100">
        <v>750</v>
      </c>
      <c r="K35" s="96">
        <v>25</v>
      </c>
      <c r="L35" s="100">
        <v>750</v>
      </c>
      <c r="M35" s="96">
        <v>25</v>
      </c>
      <c r="N35" s="100">
        <v>750</v>
      </c>
    </row>
    <row r="36" spans="1:14" s="28" customFormat="1" ht="15" customHeight="1">
      <c r="A36" s="96"/>
      <c r="B36" s="299"/>
      <c r="C36" s="399"/>
      <c r="D36" s="396"/>
      <c r="E36" s="397"/>
      <c r="F36" s="99"/>
      <c r="G36" s="96"/>
      <c r="H36" s="100"/>
      <c r="I36" s="96"/>
      <c r="J36" s="100"/>
      <c r="K36" s="96"/>
      <c r="L36" s="100"/>
      <c r="M36" s="96"/>
      <c r="N36" s="100"/>
    </row>
    <row r="37" spans="1:14" s="28" customFormat="1" ht="15" customHeight="1">
      <c r="A37" s="96" t="s">
        <v>196</v>
      </c>
      <c r="B37" s="299"/>
      <c r="C37" s="399"/>
      <c r="D37" s="396"/>
      <c r="E37" s="397"/>
      <c r="F37" s="99">
        <f>SUM(F11:F36)</f>
        <v>96879.859999999986</v>
      </c>
      <c r="G37" s="96"/>
      <c r="H37" s="100"/>
      <c r="I37" s="96"/>
      <c r="J37" s="100"/>
      <c r="K37" s="96"/>
      <c r="L37" s="100"/>
      <c r="M37" s="96"/>
      <c r="N37" s="100"/>
    </row>
    <row r="38" spans="1:14">
      <c r="A38" s="269"/>
      <c r="B38" s="277"/>
      <c r="C38" s="402"/>
      <c r="D38" s="403"/>
      <c r="E38" s="404"/>
      <c r="F38" s="301"/>
      <c r="G38" s="301"/>
      <c r="H38" s="277"/>
      <c r="I38" s="277"/>
      <c r="J38" s="277"/>
      <c r="K38" s="277"/>
      <c r="L38" s="277"/>
      <c r="M38" s="277"/>
      <c r="N38" s="278"/>
    </row>
    <row r="39" spans="1:14">
      <c r="A39" s="302"/>
      <c r="B39" s="301" t="s">
        <v>197</v>
      </c>
      <c r="C39" s="303"/>
      <c r="D39" s="304"/>
      <c r="E39" s="305"/>
      <c r="F39" s="301"/>
      <c r="G39" s="301"/>
      <c r="H39" s="301"/>
      <c r="I39" s="301"/>
      <c r="J39" s="301"/>
      <c r="K39" s="301"/>
      <c r="L39" s="301"/>
      <c r="M39" s="301"/>
      <c r="N39" s="306"/>
    </row>
    <row r="40" spans="1:14">
      <c r="A40" s="302"/>
      <c r="B40" s="301"/>
      <c r="C40" s="303"/>
      <c r="D40" s="304"/>
      <c r="E40" s="305"/>
      <c r="F40" s="301"/>
      <c r="G40" s="301"/>
      <c r="H40" s="301" t="s">
        <v>99</v>
      </c>
      <c r="I40" s="301"/>
      <c r="J40" s="1387" t="s">
        <v>539</v>
      </c>
      <c r="K40" s="1387"/>
      <c r="L40" s="1387"/>
      <c r="M40" s="301"/>
      <c r="N40" s="306"/>
    </row>
    <row r="41" spans="1:14">
      <c r="A41" s="302"/>
      <c r="B41" s="301"/>
      <c r="C41" s="303"/>
      <c r="D41" s="304"/>
      <c r="E41" s="305"/>
      <c r="F41" s="301"/>
      <c r="G41" s="301"/>
      <c r="H41" s="301"/>
      <c r="I41" s="301"/>
      <c r="J41" s="1388" t="s">
        <v>408</v>
      </c>
      <c r="K41" s="1388"/>
      <c r="L41" s="1388"/>
      <c r="M41" s="301"/>
      <c r="N41" s="306"/>
    </row>
    <row r="42" spans="1:14">
      <c r="A42" s="283"/>
      <c r="B42" s="285"/>
      <c r="C42" s="280"/>
      <c r="D42" s="281"/>
      <c r="E42" s="282"/>
      <c r="F42" s="285"/>
      <c r="G42" s="285"/>
      <c r="H42" s="285"/>
      <c r="I42" s="285"/>
      <c r="J42" s="285"/>
      <c r="K42" s="285"/>
      <c r="L42" s="285"/>
      <c r="M42" s="285"/>
      <c r="N42" s="284"/>
    </row>
    <row r="43" spans="1:14">
      <c r="A43" s="267"/>
      <c r="B43" s="267"/>
      <c r="C43" s="405"/>
      <c r="D43" s="406"/>
      <c r="E43" s="407"/>
      <c r="F43" s="267"/>
      <c r="G43" s="267"/>
      <c r="H43" s="267"/>
      <c r="I43" s="267"/>
      <c r="J43" s="267"/>
      <c r="K43" s="267"/>
      <c r="L43" s="267"/>
      <c r="M43" s="267"/>
      <c r="N43" s="267"/>
    </row>
    <row r="44" spans="1:14">
      <c r="A44" s="267"/>
      <c r="B44" s="267"/>
      <c r="C44" s="405"/>
      <c r="D44" s="406"/>
      <c r="E44" s="407"/>
      <c r="F44" s="267"/>
      <c r="G44" s="267"/>
      <c r="H44" s="267"/>
      <c r="I44" s="267"/>
      <c r="J44" s="267"/>
      <c r="K44" s="267"/>
      <c r="L44" s="267"/>
      <c r="M44" s="267"/>
      <c r="N44" s="267"/>
    </row>
    <row r="57" spans="1:14">
      <c r="A57" s="261" t="s">
        <v>106</v>
      </c>
    </row>
    <row r="58" spans="1:14">
      <c r="A58" s="1397" t="s">
        <v>0</v>
      </c>
      <c r="B58" s="1397"/>
      <c r="C58" s="1397"/>
      <c r="D58" s="1397"/>
      <c r="E58" s="1397"/>
      <c r="F58" s="1397"/>
      <c r="G58" s="1397"/>
      <c r="H58" s="1397"/>
      <c r="I58" s="1397"/>
      <c r="J58" s="1397"/>
      <c r="K58" s="1397"/>
      <c r="L58" s="1397"/>
      <c r="M58" s="1397"/>
      <c r="N58" s="1397"/>
    </row>
    <row r="59" spans="1:14">
      <c r="A59" s="1398" t="s">
        <v>1</v>
      </c>
      <c r="B59" s="1398"/>
      <c r="C59" s="1398"/>
      <c r="D59" s="1398"/>
      <c r="E59" s="1398"/>
      <c r="F59" s="1398"/>
      <c r="G59" s="1398"/>
      <c r="H59" s="1398"/>
      <c r="I59" s="1398"/>
      <c r="J59" s="1398"/>
      <c r="K59" s="1398"/>
      <c r="L59" s="1398"/>
      <c r="M59" s="1398"/>
      <c r="N59" s="1398"/>
    </row>
    <row r="60" spans="1:14">
      <c r="C60" s="264"/>
      <c r="D60" s="265"/>
      <c r="E60" s="266"/>
      <c r="F60" s="267"/>
    </row>
    <row r="61" spans="1:14">
      <c r="A61" s="268" t="s">
        <v>376</v>
      </c>
      <c r="B61" s="268"/>
      <c r="C61" s="264"/>
      <c r="D61" s="265"/>
      <c r="E61" s="266"/>
    </row>
    <row r="62" spans="1:14">
      <c r="A62" s="269" t="s">
        <v>109</v>
      </c>
      <c r="B62" s="270"/>
      <c r="C62" s="271"/>
      <c r="D62" s="272"/>
      <c r="E62" s="273"/>
      <c r="F62" s="274" t="s">
        <v>110</v>
      </c>
      <c r="G62" s="275"/>
      <c r="H62" s="275"/>
      <c r="I62" s="275"/>
      <c r="J62" s="276"/>
      <c r="K62" s="277" t="s">
        <v>830</v>
      </c>
      <c r="L62" s="277"/>
      <c r="M62" s="277"/>
      <c r="N62" s="278"/>
    </row>
    <row r="63" spans="1:14">
      <c r="A63" s="279" t="s">
        <v>836</v>
      </c>
      <c r="B63" s="268"/>
      <c r="C63" s="280"/>
      <c r="D63" s="281"/>
      <c r="E63" s="282"/>
      <c r="F63" s="283" t="s">
        <v>113</v>
      </c>
      <c r="G63" s="283" t="s">
        <v>8</v>
      </c>
      <c r="H63" s="284"/>
      <c r="I63" s="274" t="s">
        <v>114</v>
      </c>
      <c r="J63" s="276"/>
      <c r="K63" s="285" t="s">
        <v>205</v>
      </c>
      <c r="L63" s="285"/>
      <c r="M63" s="285"/>
      <c r="N63" s="284"/>
    </row>
    <row r="64" spans="1:14">
      <c r="A64" s="286"/>
      <c r="B64" s="269"/>
      <c r="C64" s="287"/>
      <c r="D64" s="288"/>
      <c r="E64" s="289"/>
      <c r="F64" s="269"/>
      <c r="G64" s="1391" t="s">
        <v>116</v>
      </c>
      <c r="H64" s="1399"/>
      <c r="I64" s="1399"/>
      <c r="J64" s="1399"/>
      <c r="K64" s="1399"/>
      <c r="L64" s="1399"/>
      <c r="M64" s="1399"/>
      <c r="N64" s="1392"/>
    </row>
    <row r="65" spans="1:14">
      <c r="A65" s="408" t="s">
        <v>10</v>
      </c>
      <c r="B65" s="292" t="s">
        <v>11</v>
      </c>
      <c r="C65" s="291" t="s">
        <v>117</v>
      </c>
      <c r="D65" s="1389" t="s">
        <v>13</v>
      </c>
      <c r="E65" s="1390"/>
      <c r="F65" s="292" t="s">
        <v>14</v>
      </c>
      <c r="G65" s="1391" t="s">
        <v>118</v>
      </c>
      <c r="H65" s="1392"/>
      <c r="I65" s="1391" t="s">
        <v>119</v>
      </c>
      <c r="J65" s="1392"/>
      <c r="K65" s="1391" t="s">
        <v>120</v>
      </c>
      <c r="L65" s="1392"/>
      <c r="M65" s="1391" t="s">
        <v>121</v>
      </c>
      <c r="N65" s="1392"/>
    </row>
    <row r="66" spans="1:14" ht="13.5" thickBot="1">
      <c r="A66" s="293"/>
      <c r="B66" s="283"/>
      <c r="C66" s="294"/>
      <c r="D66" s="295"/>
      <c r="E66" s="296"/>
      <c r="F66" s="283"/>
      <c r="G66" s="297" t="s">
        <v>22</v>
      </c>
      <c r="H66" s="96" t="s">
        <v>21</v>
      </c>
      <c r="I66" s="96" t="s">
        <v>22</v>
      </c>
      <c r="J66" s="96" t="s">
        <v>122</v>
      </c>
      <c r="K66" s="297" t="s">
        <v>22</v>
      </c>
      <c r="L66" s="298" t="s">
        <v>122</v>
      </c>
      <c r="M66" s="297" t="s">
        <v>22</v>
      </c>
      <c r="N66" s="297" t="s">
        <v>21</v>
      </c>
    </row>
    <row r="67" spans="1:14" ht="16" thickBot="1">
      <c r="A67" s="96">
        <v>1</v>
      </c>
      <c r="B67" s="394" t="s">
        <v>409</v>
      </c>
      <c r="C67" s="395">
        <v>40</v>
      </c>
      <c r="D67" s="396">
        <v>25</v>
      </c>
      <c r="E67" s="397" t="s">
        <v>128</v>
      </c>
      <c r="F67" s="99">
        <v>1000</v>
      </c>
      <c r="G67" s="96">
        <v>10</v>
      </c>
      <c r="H67" s="100">
        <v>400</v>
      </c>
      <c r="I67" s="96">
        <v>10</v>
      </c>
      <c r="J67" s="100">
        <v>400</v>
      </c>
      <c r="K67" s="96">
        <v>10</v>
      </c>
      <c r="L67" s="100">
        <v>400</v>
      </c>
      <c r="M67" s="96"/>
      <c r="N67" s="100"/>
    </row>
    <row r="68" spans="1:14" ht="16" thickBot="1">
      <c r="A68" s="96">
        <v>2</v>
      </c>
      <c r="B68" s="398" t="s">
        <v>410</v>
      </c>
      <c r="C68" s="395">
        <v>12.88</v>
      </c>
      <c r="D68" s="396">
        <v>10</v>
      </c>
      <c r="E68" s="397" t="s">
        <v>128</v>
      </c>
      <c r="F68" s="99">
        <v>128.80000000000001</v>
      </c>
      <c r="G68" s="96">
        <v>5</v>
      </c>
      <c r="H68" s="100">
        <v>64.400000000000006</v>
      </c>
      <c r="I68" s="96"/>
      <c r="J68" s="100"/>
      <c r="K68" s="96">
        <v>5</v>
      </c>
      <c r="L68" s="100">
        <v>64.400000000000006</v>
      </c>
      <c r="M68" s="96"/>
      <c r="N68" s="100"/>
    </row>
    <row r="69" spans="1:14" ht="16" thickBot="1">
      <c r="A69" s="96">
        <v>3</v>
      </c>
      <c r="B69" s="398" t="s">
        <v>411</v>
      </c>
      <c r="C69" s="399">
        <v>25</v>
      </c>
      <c r="D69" s="396">
        <v>2</v>
      </c>
      <c r="E69" s="397" t="s">
        <v>128</v>
      </c>
      <c r="F69" s="99">
        <v>50</v>
      </c>
      <c r="G69" s="96">
        <v>1</v>
      </c>
      <c r="H69" s="100">
        <v>25</v>
      </c>
      <c r="I69" s="96">
        <v>1</v>
      </c>
      <c r="J69" s="100">
        <v>25</v>
      </c>
      <c r="K69" s="96"/>
      <c r="L69" s="100"/>
      <c r="M69" s="96"/>
      <c r="N69" s="100"/>
    </row>
    <row r="70" spans="1:14" ht="16" thickBot="1">
      <c r="A70" s="96">
        <v>4</v>
      </c>
      <c r="B70" s="398" t="s">
        <v>412</v>
      </c>
      <c r="C70" s="399">
        <v>35</v>
      </c>
      <c r="D70" s="396">
        <v>30</v>
      </c>
      <c r="E70" s="397" t="s">
        <v>392</v>
      </c>
      <c r="F70" s="99">
        <v>1050</v>
      </c>
      <c r="G70" s="96">
        <v>10</v>
      </c>
      <c r="H70" s="100">
        <v>350</v>
      </c>
      <c r="I70" s="96">
        <v>10</v>
      </c>
      <c r="J70" s="100">
        <v>350</v>
      </c>
      <c r="K70" s="96">
        <v>5</v>
      </c>
      <c r="L70" s="100">
        <v>350</v>
      </c>
      <c r="M70" s="96">
        <v>5</v>
      </c>
      <c r="N70" s="100">
        <v>350</v>
      </c>
    </row>
    <row r="71" spans="1:14" ht="16" thickBot="1">
      <c r="A71" s="96">
        <v>5</v>
      </c>
      <c r="B71" s="398" t="s">
        <v>413</v>
      </c>
      <c r="C71" s="395">
        <v>100</v>
      </c>
      <c r="D71" s="396">
        <v>3</v>
      </c>
      <c r="E71" s="397" t="s">
        <v>392</v>
      </c>
      <c r="F71" s="99">
        <v>300</v>
      </c>
      <c r="G71" s="96">
        <v>1</v>
      </c>
      <c r="H71" s="100">
        <v>100</v>
      </c>
      <c r="I71" s="96">
        <v>1</v>
      </c>
      <c r="J71" s="100">
        <v>100</v>
      </c>
      <c r="K71" s="96">
        <v>1</v>
      </c>
      <c r="L71" s="100">
        <v>100</v>
      </c>
      <c r="M71" s="96"/>
      <c r="N71" s="100"/>
    </row>
    <row r="72" spans="1:14" ht="16" thickBot="1">
      <c r="A72" s="96">
        <v>6</v>
      </c>
      <c r="B72" s="398" t="s">
        <v>414</v>
      </c>
      <c r="C72" s="395">
        <v>15.29</v>
      </c>
      <c r="D72" s="396">
        <v>20</v>
      </c>
      <c r="E72" s="397" t="s">
        <v>128</v>
      </c>
      <c r="F72" s="99">
        <v>305.8</v>
      </c>
      <c r="G72" s="96">
        <v>5</v>
      </c>
      <c r="H72" s="100">
        <v>76.45</v>
      </c>
      <c r="I72" s="96">
        <v>5</v>
      </c>
      <c r="J72" s="100">
        <v>76.45</v>
      </c>
      <c r="K72" s="96">
        <v>5</v>
      </c>
      <c r="L72" s="100">
        <v>76.45</v>
      </c>
      <c r="M72" s="96">
        <v>5</v>
      </c>
      <c r="N72" s="100">
        <v>76.45</v>
      </c>
    </row>
    <row r="73" spans="1:14" ht="16" thickBot="1">
      <c r="A73" s="96">
        <v>7</v>
      </c>
      <c r="B73" s="398" t="s">
        <v>415</v>
      </c>
      <c r="C73" s="395">
        <v>15.29</v>
      </c>
      <c r="D73" s="396">
        <v>20</v>
      </c>
      <c r="E73" s="397" t="s">
        <v>128</v>
      </c>
      <c r="F73" s="99">
        <v>305.8</v>
      </c>
      <c r="G73" s="96">
        <v>5</v>
      </c>
      <c r="H73" s="100">
        <v>764.5</v>
      </c>
      <c r="I73" s="96">
        <v>5</v>
      </c>
      <c r="J73" s="100">
        <v>764.5</v>
      </c>
      <c r="K73" s="96">
        <v>5</v>
      </c>
      <c r="L73" s="100">
        <v>764.5</v>
      </c>
      <c r="M73" s="96">
        <v>5</v>
      </c>
      <c r="N73" s="100">
        <v>764.5</v>
      </c>
    </row>
    <row r="74" spans="1:14" ht="16" thickBot="1">
      <c r="A74" s="96">
        <v>8</v>
      </c>
      <c r="B74" s="398" t="s">
        <v>416</v>
      </c>
      <c r="C74" s="395">
        <v>2500</v>
      </c>
      <c r="D74" s="396">
        <v>2</v>
      </c>
      <c r="E74" s="397" t="s">
        <v>128</v>
      </c>
      <c r="F74" s="99">
        <v>5000</v>
      </c>
      <c r="G74" s="96">
        <v>1</v>
      </c>
      <c r="H74" s="100">
        <v>2500</v>
      </c>
      <c r="I74" s="96"/>
      <c r="J74" s="100"/>
      <c r="K74" s="96">
        <v>1</v>
      </c>
      <c r="L74" s="100">
        <v>2500</v>
      </c>
      <c r="M74" s="96"/>
      <c r="N74" s="100"/>
    </row>
    <row r="75" spans="1:14" ht="16" thickBot="1">
      <c r="A75" s="96">
        <v>9</v>
      </c>
      <c r="B75" s="398" t="s">
        <v>417</v>
      </c>
      <c r="C75" s="395">
        <v>1500</v>
      </c>
      <c r="D75" s="396">
        <v>2</v>
      </c>
      <c r="E75" s="397" t="s">
        <v>128</v>
      </c>
      <c r="F75" s="99">
        <v>3000</v>
      </c>
      <c r="G75" s="96">
        <v>1</v>
      </c>
      <c r="H75" s="100">
        <v>1500</v>
      </c>
      <c r="I75" s="96"/>
      <c r="J75" s="100"/>
      <c r="K75" s="96">
        <v>1</v>
      </c>
      <c r="L75" s="100">
        <v>1500</v>
      </c>
      <c r="M75" s="96"/>
      <c r="N75" s="100"/>
    </row>
    <row r="76" spans="1:14" ht="16" thickBot="1">
      <c r="A76" s="96">
        <v>10</v>
      </c>
      <c r="B76" s="398" t="s">
        <v>418</v>
      </c>
      <c r="C76" s="395">
        <v>500</v>
      </c>
      <c r="D76" s="396">
        <v>1</v>
      </c>
      <c r="E76" s="397" t="s">
        <v>191</v>
      </c>
      <c r="F76" s="99">
        <v>500</v>
      </c>
      <c r="G76" s="96">
        <v>1</v>
      </c>
      <c r="H76" s="100">
        <v>500</v>
      </c>
      <c r="I76" s="96"/>
      <c r="J76" s="100"/>
      <c r="K76" s="96"/>
      <c r="L76" s="100"/>
      <c r="M76" s="96"/>
      <c r="N76" s="100"/>
    </row>
    <row r="77" spans="1:14" ht="16" thickBot="1">
      <c r="A77" s="96">
        <v>11</v>
      </c>
      <c r="B77" s="398" t="s">
        <v>419</v>
      </c>
      <c r="C77" s="400">
        <v>150</v>
      </c>
      <c r="D77" s="396">
        <v>4</v>
      </c>
      <c r="E77" s="397" t="s">
        <v>404</v>
      </c>
      <c r="F77" s="99">
        <v>600</v>
      </c>
      <c r="G77" s="96">
        <v>1</v>
      </c>
      <c r="H77" s="100">
        <v>150</v>
      </c>
      <c r="I77" s="96">
        <v>1</v>
      </c>
      <c r="J77" s="100">
        <v>150</v>
      </c>
      <c r="K77" s="96">
        <v>1</v>
      </c>
      <c r="L77" s="100">
        <v>150</v>
      </c>
      <c r="M77" s="96">
        <v>1</v>
      </c>
      <c r="N77" s="100">
        <v>150</v>
      </c>
    </row>
    <row r="78" spans="1:14" ht="16" thickBot="1">
      <c r="A78" s="96">
        <v>12</v>
      </c>
      <c r="B78" s="398" t="s">
        <v>420</v>
      </c>
      <c r="C78" s="395">
        <v>54.58</v>
      </c>
      <c r="D78" s="396">
        <v>5</v>
      </c>
      <c r="E78" s="409" t="s">
        <v>421</v>
      </c>
      <c r="F78" s="99">
        <v>272.89999999999998</v>
      </c>
      <c r="G78" s="96">
        <v>2</v>
      </c>
      <c r="H78" s="100">
        <v>109.16</v>
      </c>
      <c r="I78" s="96">
        <v>2</v>
      </c>
      <c r="J78" s="100">
        <v>109.16</v>
      </c>
      <c r="K78" s="96">
        <v>1</v>
      </c>
      <c r="L78" s="100">
        <v>54.58</v>
      </c>
      <c r="M78" s="96"/>
      <c r="N78" s="100"/>
    </row>
    <row r="79" spans="1:14" ht="16" thickBot="1">
      <c r="A79" s="96">
        <v>13</v>
      </c>
      <c r="B79" s="398" t="s">
        <v>422</v>
      </c>
      <c r="C79" s="395">
        <v>100</v>
      </c>
      <c r="D79" s="396">
        <v>3</v>
      </c>
      <c r="E79" s="397" t="s">
        <v>128</v>
      </c>
      <c r="F79" s="99">
        <v>300</v>
      </c>
      <c r="G79" s="96">
        <v>1</v>
      </c>
      <c r="H79" s="100">
        <v>100</v>
      </c>
      <c r="I79" s="96">
        <v>1</v>
      </c>
      <c r="J79" s="100">
        <v>100</v>
      </c>
      <c r="K79" s="96">
        <v>1</v>
      </c>
      <c r="L79" s="100">
        <v>100</v>
      </c>
      <c r="M79" s="96"/>
      <c r="N79" s="100"/>
    </row>
    <row r="80" spans="1:14" ht="16" thickBot="1">
      <c r="A80" s="96">
        <v>14</v>
      </c>
      <c r="B80" s="398" t="s">
        <v>423</v>
      </c>
      <c r="C80" s="395">
        <v>20</v>
      </c>
      <c r="D80" s="396">
        <v>3</v>
      </c>
      <c r="E80" s="397" t="s">
        <v>398</v>
      </c>
      <c r="F80" s="99">
        <v>60</v>
      </c>
      <c r="G80" s="96">
        <v>1</v>
      </c>
      <c r="H80" s="100">
        <v>20</v>
      </c>
      <c r="I80" s="96">
        <v>1</v>
      </c>
      <c r="J80" s="100">
        <v>20</v>
      </c>
      <c r="K80" s="96">
        <v>1</v>
      </c>
      <c r="L80" s="100">
        <v>20</v>
      </c>
      <c r="M80" s="96"/>
      <c r="N80" s="100"/>
    </row>
    <row r="81" spans="1:14" ht="16" thickBot="1">
      <c r="A81" s="96">
        <v>15</v>
      </c>
      <c r="B81" s="398" t="s">
        <v>424</v>
      </c>
      <c r="C81" s="395">
        <v>4</v>
      </c>
      <c r="D81" s="396">
        <v>50</v>
      </c>
      <c r="E81" s="397" t="s">
        <v>128</v>
      </c>
      <c r="F81" s="99">
        <v>200</v>
      </c>
      <c r="G81" s="96">
        <v>20</v>
      </c>
      <c r="H81" s="100">
        <v>80</v>
      </c>
      <c r="I81" s="96">
        <v>10</v>
      </c>
      <c r="J81" s="100">
        <v>40</v>
      </c>
      <c r="K81" s="96">
        <v>10</v>
      </c>
      <c r="L81" s="100">
        <v>40</v>
      </c>
      <c r="M81" s="96">
        <v>10</v>
      </c>
      <c r="N81" s="100">
        <v>40</v>
      </c>
    </row>
    <row r="82" spans="1:14" ht="16" thickBot="1">
      <c r="A82" s="96">
        <v>16</v>
      </c>
      <c r="B82" s="398" t="s">
        <v>425</v>
      </c>
      <c r="C82" s="395">
        <v>35.409999999999997</v>
      </c>
      <c r="D82" s="396">
        <v>6</v>
      </c>
      <c r="E82" s="397" t="s">
        <v>392</v>
      </c>
      <c r="F82" s="99">
        <v>212.46</v>
      </c>
      <c r="G82" s="96">
        <v>2</v>
      </c>
      <c r="H82" s="100">
        <v>70.819999999999993</v>
      </c>
      <c r="I82" s="96">
        <v>2</v>
      </c>
      <c r="J82" s="100">
        <v>70.819999999999993</v>
      </c>
      <c r="K82" s="96">
        <v>2</v>
      </c>
      <c r="L82" s="100">
        <v>70.819999999999993</v>
      </c>
      <c r="M82" s="96"/>
      <c r="N82" s="100"/>
    </row>
    <row r="83" spans="1:14" ht="16" thickBot="1">
      <c r="A83" s="96">
        <v>17</v>
      </c>
      <c r="B83" s="398" t="s">
        <v>426</v>
      </c>
      <c r="C83" s="395">
        <v>500</v>
      </c>
      <c r="D83" s="396">
        <v>6</v>
      </c>
      <c r="E83" s="397" t="s">
        <v>128</v>
      </c>
      <c r="F83" s="99">
        <v>3000</v>
      </c>
      <c r="G83" s="96">
        <v>2</v>
      </c>
      <c r="H83" s="100">
        <v>1000</v>
      </c>
      <c r="I83" s="96">
        <v>2</v>
      </c>
      <c r="J83" s="100">
        <v>1000</v>
      </c>
      <c r="K83" s="96">
        <v>2</v>
      </c>
      <c r="L83" s="100">
        <v>1000</v>
      </c>
      <c r="M83" s="96"/>
      <c r="N83" s="100"/>
    </row>
    <row r="84" spans="1:14" ht="16" thickBot="1">
      <c r="A84" s="96">
        <v>18</v>
      </c>
      <c r="B84" s="398" t="s">
        <v>427</v>
      </c>
      <c r="C84" s="395">
        <v>50</v>
      </c>
      <c r="D84" s="396">
        <v>20</v>
      </c>
      <c r="E84" s="397" t="s">
        <v>392</v>
      </c>
      <c r="F84" s="99">
        <v>1000</v>
      </c>
      <c r="G84" s="96">
        <v>5</v>
      </c>
      <c r="H84" s="100">
        <v>250</v>
      </c>
      <c r="I84" s="96">
        <v>5</v>
      </c>
      <c r="J84" s="100">
        <v>250</v>
      </c>
      <c r="K84" s="96">
        <v>5</v>
      </c>
      <c r="L84" s="100">
        <v>250</v>
      </c>
      <c r="M84" s="96">
        <v>5</v>
      </c>
      <c r="N84" s="100">
        <v>250</v>
      </c>
    </row>
    <row r="85" spans="1:14" ht="16" thickBot="1">
      <c r="A85" s="96">
        <v>19</v>
      </c>
      <c r="B85" s="398" t="s">
        <v>428</v>
      </c>
      <c r="C85" s="395">
        <v>300</v>
      </c>
      <c r="D85" s="396">
        <v>1</v>
      </c>
      <c r="E85" s="397" t="s">
        <v>191</v>
      </c>
      <c r="F85" s="99">
        <v>300</v>
      </c>
      <c r="G85" s="96">
        <v>1</v>
      </c>
      <c r="H85" s="100">
        <v>300</v>
      </c>
      <c r="I85" s="96"/>
      <c r="J85" s="100"/>
      <c r="K85" s="96"/>
      <c r="L85" s="100"/>
      <c r="M85" s="96"/>
      <c r="N85" s="100"/>
    </row>
    <row r="86" spans="1:14" ht="16" thickBot="1">
      <c r="A86" s="96">
        <v>20</v>
      </c>
      <c r="B86" s="398" t="s">
        <v>429</v>
      </c>
      <c r="C86" s="395">
        <v>116.3</v>
      </c>
      <c r="D86" s="396">
        <v>1</v>
      </c>
      <c r="E86" s="397" t="s">
        <v>51</v>
      </c>
      <c r="F86" s="99">
        <v>116.3</v>
      </c>
      <c r="G86" s="96">
        <v>1</v>
      </c>
      <c r="H86" s="100">
        <v>116.3</v>
      </c>
      <c r="I86" s="96"/>
      <c r="J86" s="100"/>
      <c r="K86" s="96"/>
      <c r="L86" s="100"/>
      <c r="M86" s="96"/>
      <c r="N86" s="100"/>
    </row>
    <row r="87" spans="1:14" ht="16" thickBot="1">
      <c r="A87" s="96">
        <v>21</v>
      </c>
      <c r="B87" s="398" t="s">
        <v>430</v>
      </c>
      <c r="C87" s="395">
        <v>300</v>
      </c>
      <c r="D87" s="396">
        <v>10</v>
      </c>
      <c r="E87" s="397" t="s">
        <v>392</v>
      </c>
      <c r="F87" s="99">
        <v>3000</v>
      </c>
      <c r="G87" s="96">
        <v>5</v>
      </c>
      <c r="H87" s="100">
        <v>1500</v>
      </c>
      <c r="I87" s="96"/>
      <c r="J87" s="100"/>
      <c r="K87" s="96">
        <v>5</v>
      </c>
      <c r="L87" s="100">
        <v>1500</v>
      </c>
      <c r="M87" s="96"/>
      <c r="N87" s="100"/>
    </row>
    <row r="88" spans="1:14" ht="16" thickBot="1">
      <c r="A88" s="96">
        <v>22</v>
      </c>
      <c r="B88" s="398" t="s">
        <v>431</v>
      </c>
      <c r="C88" s="395">
        <v>1.29</v>
      </c>
      <c r="D88" s="396">
        <v>100</v>
      </c>
      <c r="E88" s="397" t="s">
        <v>128</v>
      </c>
      <c r="F88" s="99">
        <v>129.82</v>
      </c>
      <c r="G88" s="96">
        <v>25</v>
      </c>
      <c r="H88" s="100">
        <v>32.25</v>
      </c>
      <c r="I88" s="96">
        <v>25</v>
      </c>
      <c r="J88" s="100">
        <v>32.25</v>
      </c>
      <c r="K88" s="96">
        <v>25</v>
      </c>
      <c r="L88" s="100">
        <v>32.25</v>
      </c>
      <c r="M88" s="96">
        <v>25</v>
      </c>
      <c r="N88" s="100">
        <v>32.25</v>
      </c>
    </row>
    <row r="89" spans="1:14" ht="16" thickBot="1">
      <c r="A89" s="96">
        <v>23</v>
      </c>
      <c r="B89" s="398" t="s">
        <v>432</v>
      </c>
      <c r="C89" s="395">
        <v>0.05</v>
      </c>
      <c r="D89" s="396">
        <v>200</v>
      </c>
      <c r="E89" s="397" t="s">
        <v>128</v>
      </c>
      <c r="F89" s="99">
        <v>100</v>
      </c>
      <c r="G89" s="96">
        <v>50</v>
      </c>
      <c r="H89" s="100">
        <v>25</v>
      </c>
      <c r="I89" s="96">
        <v>50</v>
      </c>
      <c r="J89" s="100">
        <v>25</v>
      </c>
      <c r="K89" s="96">
        <v>50</v>
      </c>
      <c r="L89" s="100">
        <v>25</v>
      </c>
      <c r="M89" s="96">
        <v>50</v>
      </c>
      <c r="N89" s="100">
        <v>25</v>
      </c>
    </row>
    <row r="90" spans="1:14" ht="16" thickBot="1">
      <c r="A90" s="96">
        <v>24</v>
      </c>
      <c r="B90" s="398" t="s">
        <v>433</v>
      </c>
      <c r="C90" s="399">
        <v>1</v>
      </c>
      <c r="D90" s="396">
        <v>100</v>
      </c>
      <c r="E90" s="397" t="s">
        <v>128</v>
      </c>
      <c r="F90" s="99">
        <v>100</v>
      </c>
      <c r="G90" s="96">
        <v>25</v>
      </c>
      <c r="H90" s="100">
        <v>25</v>
      </c>
      <c r="I90" s="96">
        <v>25</v>
      </c>
      <c r="J90" s="100">
        <v>25</v>
      </c>
      <c r="K90" s="96">
        <v>25</v>
      </c>
      <c r="L90" s="100">
        <v>25</v>
      </c>
      <c r="M90" s="96">
        <v>25</v>
      </c>
      <c r="N90" s="100">
        <v>25</v>
      </c>
    </row>
    <row r="91" spans="1:14" ht="16" thickBot="1">
      <c r="A91" s="96">
        <v>25</v>
      </c>
      <c r="B91" s="398" t="s">
        <v>434</v>
      </c>
      <c r="C91" s="399">
        <v>32.5</v>
      </c>
      <c r="D91" s="396">
        <v>20</v>
      </c>
      <c r="E91" s="397" t="s">
        <v>171</v>
      </c>
      <c r="F91" s="99">
        <v>650</v>
      </c>
      <c r="G91" s="96">
        <v>5</v>
      </c>
      <c r="H91" s="100">
        <v>162.5</v>
      </c>
      <c r="I91" s="96">
        <v>5</v>
      </c>
      <c r="J91" s="100">
        <v>162.5</v>
      </c>
      <c r="K91" s="96">
        <v>5</v>
      </c>
      <c r="L91" s="100">
        <v>162.5</v>
      </c>
      <c r="M91" s="96">
        <v>5</v>
      </c>
      <c r="N91" s="100">
        <v>162.5</v>
      </c>
    </row>
    <row r="92" spans="1:14">
      <c r="A92" s="96"/>
      <c r="B92" s="299"/>
      <c r="C92" s="399"/>
      <c r="D92" s="396"/>
      <c r="E92" s="397"/>
      <c r="F92" s="99"/>
      <c r="G92" s="96"/>
      <c r="H92" s="100"/>
      <c r="I92" s="96"/>
      <c r="J92" s="100"/>
      <c r="K92" s="96"/>
      <c r="L92" s="100"/>
      <c r="M92" s="96"/>
      <c r="N92" s="100"/>
    </row>
    <row r="93" spans="1:14">
      <c r="A93" s="96" t="s">
        <v>196</v>
      </c>
      <c r="B93" s="299"/>
      <c r="C93" s="399"/>
      <c r="D93" s="396"/>
      <c r="E93" s="397"/>
      <c r="F93" s="99">
        <f>SUM(F67:F92)</f>
        <v>21681.88</v>
      </c>
      <c r="G93" s="96"/>
      <c r="H93" s="100"/>
      <c r="I93" s="96"/>
      <c r="J93" s="100"/>
      <c r="K93" s="96"/>
      <c r="L93" s="100"/>
      <c r="M93" s="96"/>
      <c r="N93" s="100"/>
    </row>
    <row r="94" spans="1:14">
      <c r="A94" s="269"/>
      <c r="B94" s="277"/>
      <c r="C94" s="402"/>
      <c r="D94" s="403"/>
      <c r="E94" s="404"/>
      <c r="F94" s="301"/>
      <c r="G94" s="301"/>
      <c r="H94" s="277"/>
      <c r="I94" s="277"/>
      <c r="J94" s="277"/>
      <c r="K94" s="277"/>
      <c r="L94" s="277"/>
      <c r="M94" s="277"/>
      <c r="N94" s="278"/>
    </row>
    <row r="95" spans="1:14">
      <c r="A95" s="302"/>
      <c r="B95" s="301" t="s">
        <v>197</v>
      </c>
      <c r="C95" s="303"/>
      <c r="D95" s="304"/>
      <c r="E95" s="305"/>
      <c r="F95" s="301"/>
      <c r="G95" s="301"/>
      <c r="H95" s="301"/>
      <c r="I95" s="301"/>
      <c r="J95" s="301"/>
      <c r="K95" s="301"/>
      <c r="L95" s="301"/>
      <c r="M95" s="301"/>
      <c r="N95" s="306"/>
    </row>
    <row r="96" spans="1:14">
      <c r="A96" s="302"/>
      <c r="B96" s="301"/>
      <c r="C96" s="303"/>
      <c r="D96" s="304"/>
      <c r="E96" s="305"/>
      <c r="F96" s="301"/>
      <c r="G96" s="301"/>
      <c r="H96" s="301" t="s">
        <v>99</v>
      </c>
      <c r="I96" s="301"/>
      <c r="J96" s="1387" t="s">
        <v>539</v>
      </c>
      <c r="K96" s="1387"/>
      <c r="L96" s="1387"/>
      <c r="M96" s="301"/>
      <c r="N96" s="306"/>
    </row>
    <row r="97" spans="1:14">
      <c r="A97" s="302"/>
      <c r="B97" s="301"/>
      <c r="C97" s="303"/>
      <c r="D97" s="304"/>
      <c r="E97" s="305"/>
      <c r="F97" s="301"/>
      <c r="G97" s="301"/>
      <c r="H97" s="301"/>
      <c r="I97" s="301"/>
      <c r="J97" s="1388" t="s">
        <v>408</v>
      </c>
      <c r="K97" s="1388"/>
      <c r="L97" s="1388"/>
      <c r="M97" s="301"/>
      <c r="N97" s="306"/>
    </row>
    <row r="98" spans="1:14">
      <c r="A98" s="283"/>
      <c r="B98" s="285"/>
      <c r="C98" s="280"/>
      <c r="D98" s="281"/>
      <c r="E98" s="282"/>
      <c r="F98" s="285"/>
      <c r="G98" s="285"/>
      <c r="H98" s="285"/>
      <c r="I98" s="285"/>
      <c r="J98" s="285"/>
      <c r="K98" s="285"/>
      <c r="L98" s="285"/>
      <c r="M98" s="285"/>
      <c r="N98" s="284"/>
    </row>
    <row r="116" spans="1:14">
      <c r="A116" s="261" t="s">
        <v>106</v>
      </c>
    </row>
    <row r="117" spans="1:14">
      <c r="A117" s="1397" t="s">
        <v>0</v>
      </c>
      <c r="B117" s="1397"/>
      <c r="C117" s="1397"/>
      <c r="D117" s="1397"/>
      <c r="E117" s="1397"/>
      <c r="F117" s="1397"/>
      <c r="G117" s="1397"/>
      <c r="H117" s="1397"/>
      <c r="I117" s="1397"/>
      <c r="J117" s="1397"/>
      <c r="K117" s="1397"/>
      <c r="L117" s="1397"/>
      <c r="M117" s="1397"/>
      <c r="N117" s="1397"/>
    </row>
    <row r="118" spans="1:14">
      <c r="A118" s="1398" t="s">
        <v>1</v>
      </c>
      <c r="B118" s="1398"/>
      <c r="C118" s="1398"/>
      <c r="D118" s="1398"/>
      <c r="E118" s="1398"/>
      <c r="F118" s="1398"/>
      <c r="G118" s="1398"/>
      <c r="H118" s="1398"/>
      <c r="I118" s="1398"/>
      <c r="J118" s="1398"/>
      <c r="K118" s="1398"/>
      <c r="L118" s="1398"/>
      <c r="M118" s="1398"/>
      <c r="N118" s="1398"/>
    </row>
    <row r="119" spans="1:14">
      <c r="C119" s="264"/>
      <c r="D119" s="265"/>
      <c r="E119" s="266"/>
      <c r="F119" s="267"/>
    </row>
    <row r="120" spans="1:14">
      <c r="A120" s="268" t="s">
        <v>376</v>
      </c>
      <c r="B120" s="268"/>
      <c r="C120" s="264"/>
      <c r="D120" s="265"/>
      <c r="E120" s="266"/>
    </row>
    <row r="121" spans="1:14">
      <c r="A121" s="269" t="s">
        <v>109</v>
      </c>
      <c r="B121" s="270"/>
      <c r="C121" s="271"/>
      <c r="D121" s="272"/>
      <c r="E121" s="273"/>
      <c r="F121" s="274" t="s">
        <v>110</v>
      </c>
      <c r="G121" s="275"/>
      <c r="H121" s="275"/>
      <c r="I121" s="275"/>
      <c r="J121" s="276"/>
      <c r="K121" s="277" t="s">
        <v>831</v>
      </c>
      <c r="L121" s="277"/>
      <c r="M121" s="277"/>
      <c r="N121" s="278"/>
    </row>
    <row r="122" spans="1:14">
      <c r="A122" s="279" t="s">
        <v>836</v>
      </c>
      <c r="B122" s="268"/>
      <c r="C122" s="280"/>
      <c r="D122" s="281"/>
      <c r="E122" s="282"/>
      <c r="F122" s="283" t="s">
        <v>113</v>
      </c>
      <c r="G122" s="283" t="s">
        <v>8</v>
      </c>
      <c r="H122" s="284"/>
      <c r="I122" s="274" t="s">
        <v>114</v>
      </c>
      <c r="J122" s="276"/>
      <c r="K122" s="285" t="s">
        <v>205</v>
      </c>
      <c r="L122" s="285"/>
      <c r="M122" s="285"/>
      <c r="N122" s="284"/>
    </row>
    <row r="123" spans="1:14">
      <c r="A123" s="286"/>
      <c r="B123" s="269"/>
      <c r="C123" s="287"/>
      <c r="D123" s="288"/>
      <c r="E123" s="289"/>
      <c r="F123" s="269"/>
      <c r="G123" s="1391" t="s">
        <v>116</v>
      </c>
      <c r="H123" s="1399"/>
      <c r="I123" s="1399"/>
      <c r="J123" s="1399"/>
      <c r="K123" s="1399"/>
      <c r="L123" s="1399"/>
      <c r="M123" s="1399"/>
      <c r="N123" s="1392"/>
    </row>
    <row r="124" spans="1:14">
      <c r="A124" s="408" t="s">
        <v>10</v>
      </c>
      <c r="B124" s="292" t="s">
        <v>11</v>
      </c>
      <c r="C124" s="291" t="s">
        <v>117</v>
      </c>
      <c r="D124" s="1389" t="s">
        <v>13</v>
      </c>
      <c r="E124" s="1390"/>
      <c r="F124" s="292" t="s">
        <v>14</v>
      </c>
      <c r="G124" s="1391" t="s">
        <v>118</v>
      </c>
      <c r="H124" s="1392"/>
      <c r="I124" s="1391" t="s">
        <v>119</v>
      </c>
      <c r="J124" s="1392"/>
      <c r="K124" s="1391" t="s">
        <v>120</v>
      </c>
      <c r="L124" s="1392"/>
      <c r="M124" s="1391" t="s">
        <v>121</v>
      </c>
      <c r="N124" s="1392"/>
    </row>
    <row r="125" spans="1:14" ht="13.5" thickBot="1">
      <c r="A125" s="293"/>
      <c r="B125" s="283"/>
      <c r="C125" s="294"/>
      <c r="D125" s="295"/>
      <c r="E125" s="296"/>
      <c r="F125" s="283"/>
      <c r="G125" s="297" t="s">
        <v>22</v>
      </c>
      <c r="H125" s="96" t="s">
        <v>21</v>
      </c>
      <c r="I125" s="96" t="s">
        <v>22</v>
      </c>
      <c r="J125" s="96" t="s">
        <v>122</v>
      </c>
      <c r="K125" s="297" t="s">
        <v>22</v>
      </c>
      <c r="L125" s="298" t="s">
        <v>122</v>
      </c>
      <c r="M125" s="297" t="s">
        <v>22</v>
      </c>
      <c r="N125" s="297" t="s">
        <v>21</v>
      </c>
    </row>
    <row r="126" spans="1:14" ht="16" thickBot="1">
      <c r="A126" s="96">
        <v>1</v>
      </c>
      <c r="B126" s="394" t="s">
        <v>435</v>
      </c>
      <c r="C126" s="395">
        <v>35</v>
      </c>
      <c r="D126" s="396">
        <v>50</v>
      </c>
      <c r="E126" s="397" t="s">
        <v>57</v>
      </c>
      <c r="F126" s="99">
        <v>1750</v>
      </c>
      <c r="G126" s="96">
        <v>20</v>
      </c>
      <c r="H126" s="100">
        <v>700</v>
      </c>
      <c r="I126" s="96">
        <v>10</v>
      </c>
      <c r="J126" s="100">
        <v>350</v>
      </c>
      <c r="K126" s="96">
        <v>10</v>
      </c>
      <c r="L126" s="100">
        <v>350</v>
      </c>
      <c r="M126" s="96">
        <v>10</v>
      </c>
      <c r="N126" s="100">
        <v>350</v>
      </c>
    </row>
    <row r="127" spans="1:14" ht="16" thickBot="1">
      <c r="A127" s="96">
        <v>2</v>
      </c>
      <c r="B127" s="398" t="s">
        <v>436</v>
      </c>
      <c r="C127" s="395">
        <v>30</v>
      </c>
      <c r="D127" s="396">
        <v>10</v>
      </c>
      <c r="E127" s="397" t="s">
        <v>57</v>
      </c>
      <c r="F127" s="99">
        <v>300</v>
      </c>
      <c r="G127" s="96">
        <v>5</v>
      </c>
      <c r="H127" s="100">
        <v>150</v>
      </c>
      <c r="I127" s="96"/>
      <c r="J127" s="100"/>
      <c r="K127" s="96">
        <v>5</v>
      </c>
      <c r="L127" s="100">
        <v>150</v>
      </c>
      <c r="M127" s="96"/>
      <c r="N127" s="100"/>
    </row>
    <row r="128" spans="1:14" ht="16" thickBot="1">
      <c r="A128" s="96">
        <v>3</v>
      </c>
      <c r="B128" s="398" t="s">
        <v>437</v>
      </c>
      <c r="C128" s="399">
        <v>12</v>
      </c>
      <c r="D128" s="396">
        <v>10</v>
      </c>
      <c r="E128" s="397" t="s">
        <v>392</v>
      </c>
      <c r="F128" s="99">
        <v>120</v>
      </c>
      <c r="G128" s="96">
        <v>5</v>
      </c>
      <c r="H128" s="100">
        <v>60</v>
      </c>
      <c r="I128" s="96"/>
      <c r="J128" s="100"/>
      <c r="K128" s="96">
        <v>5</v>
      </c>
      <c r="L128" s="100">
        <v>60</v>
      </c>
      <c r="M128" s="96"/>
      <c r="N128" s="100"/>
    </row>
    <row r="129" spans="1:14" ht="16" thickBot="1">
      <c r="A129" s="96">
        <v>4</v>
      </c>
      <c r="B129" s="398" t="s">
        <v>438</v>
      </c>
      <c r="C129" s="399">
        <v>43.68</v>
      </c>
      <c r="D129" s="396">
        <v>10</v>
      </c>
      <c r="E129" s="397" t="s">
        <v>392</v>
      </c>
      <c r="F129" s="99">
        <v>436.8</v>
      </c>
      <c r="G129" s="96">
        <v>5</v>
      </c>
      <c r="H129" s="100">
        <v>218.4</v>
      </c>
      <c r="I129" s="96"/>
      <c r="J129" s="100"/>
      <c r="K129" s="96">
        <v>5</v>
      </c>
      <c r="L129" s="100">
        <v>218.4</v>
      </c>
      <c r="M129" s="96"/>
      <c r="N129" s="100"/>
    </row>
    <row r="130" spans="1:14" ht="16" thickBot="1">
      <c r="A130" s="96">
        <v>5</v>
      </c>
      <c r="B130" s="398" t="s">
        <v>237</v>
      </c>
      <c r="C130" s="395">
        <v>64.430000000000007</v>
      </c>
      <c r="D130" s="396">
        <v>20</v>
      </c>
      <c r="E130" s="397" t="s">
        <v>128</v>
      </c>
      <c r="F130" s="99">
        <v>1288.5999999999999</v>
      </c>
      <c r="G130" s="96">
        <v>5</v>
      </c>
      <c r="H130" s="100">
        <v>322.14999999999998</v>
      </c>
      <c r="I130" s="96">
        <v>5</v>
      </c>
      <c r="J130" s="100">
        <v>322.14999999999998</v>
      </c>
      <c r="K130" s="96">
        <v>5</v>
      </c>
      <c r="L130" s="100">
        <v>322.14999999999998</v>
      </c>
      <c r="M130" s="96">
        <v>5</v>
      </c>
      <c r="N130" s="100">
        <v>322.14999999999998</v>
      </c>
    </row>
    <row r="131" spans="1:14" ht="16" thickBot="1">
      <c r="A131" s="96">
        <v>6</v>
      </c>
      <c r="B131" s="398" t="s">
        <v>439</v>
      </c>
      <c r="C131" s="395">
        <v>395</v>
      </c>
      <c r="D131" s="396">
        <v>2</v>
      </c>
      <c r="E131" s="397" t="s">
        <v>128</v>
      </c>
      <c r="F131" s="99">
        <v>790</v>
      </c>
      <c r="G131" s="96">
        <v>1</v>
      </c>
      <c r="H131" s="100">
        <v>395</v>
      </c>
      <c r="I131" s="96"/>
      <c r="J131" s="100"/>
      <c r="K131" s="96">
        <v>1</v>
      </c>
      <c r="L131" s="100">
        <v>395</v>
      </c>
      <c r="M131" s="96"/>
      <c r="N131" s="100"/>
    </row>
    <row r="132" spans="1:14" ht="16" thickBot="1">
      <c r="A132" s="96">
        <v>7</v>
      </c>
      <c r="B132" s="398" t="s">
        <v>440</v>
      </c>
      <c r="C132" s="395">
        <v>5</v>
      </c>
      <c r="D132" s="396">
        <v>100</v>
      </c>
      <c r="E132" s="397" t="s">
        <v>128</v>
      </c>
      <c r="F132" s="99">
        <v>500</v>
      </c>
      <c r="G132" s="96">
        <v>25</v>
      </c>
      <c r="H132" s="100">
        <v>125</v>
      </c>
      <c r="I132" s="96">
        <v>25</v>
      </c>
      <c r="J132" s="100">
        <v>125</v>
      </c>
      <c r="K132" s="96">
        <v>25</v>
      </c>
      <c r="L132" s="100">
        <v>125</v>
      </c>
      <c r="M132" s="96">
        <v>25</v>
      </c>
      <c r="N132" s="100">
        <v>125</v>
      </c>
    </row>
    <row r="133" spans="1:14" ht="16" thickBot="1">
      <c r="A133" s="96">
        <v>8</v>
      </c>
      <c r="B133" s="398" t="s">
        <v>441</v>
      </c>
      <c r="C133" s="395">
        <v>592.62</v>
      </c>
      <c r="D133" s="396">
        <v>5</v>
      </c>
      <c r="E133" s="397" t="s">
        <v>128</v>
      </c>
      <c r="F133" s="99">
        <v>2963.1</v>
      </c>
      <c r="G133" s="96">
        <v>3</v>
      </c>
      <c r="H133" s="100">
        <v>1777.86</v>
      </c>
      <c r="I133" s="96"/>
      <c r="J133" s="100"/>
      <c r="K133" s="96">
        <v>2</v>
      </c>
      <c r="L133" s="100">
        <v>1185.24</v>
      </c>
      <c r="M133" s="96"/>
      <c r="N133" s="100"/>
    </row>
    <row r="134" spans="1:14" ht="16" thickBot="1">
      <c r="A134" s="96">
        <v>9</v>
      </c>
      <c r="B134" s="398" t="s">
        <v>442</v>
      </c>
      <c r="C134" s="395">
        <v>15</v>
      </c>
      <c r="D134" s="396">
        <v>50</v>
      </c>
      <c r="E134" s="397" t="s">
        <v>128</v>
      </c>
      <c r="F134" s="99">
        <v>750</v>
      </c>
      <c r="G134" s="96">
        <v>20</v>
      </c>
      <c r="H134" s="100">
        <v>300</v>
      </c>
      <c r="I134" s="96">
        <v>10</v>
      </c>
      <c r="J134" s="100">
        <v>150</v>
      </c>
      <c r="K134" s="96">
        <v>10</v>
      </c>
      <c r="L134" s="100">
        <v>150</v>
      </c>
      <c r="M134" s="96">
        <v>10</v>
      </c>
      <c r="N134" s="100">
        <v>150</v>
      </c>
    </row>
    <row r="135" spans="1:14" ht="16" thickBot="1">
      <c r="A135" s="96">
        <v>10</v>
      </c>
      <c r="B135" s="398" t="s">
        <v>333</v>
      </c>
      <c r="C135" s="395">
        <v>40.130000000000003</v>
      </c>
      <c r="D135" s="396">
        <v>30</v>
      </c>
      <c r="E135" s="397" t="s">
        <v>398</v>
      </c>
      <c r="F135" s="99">
        <v>1203.9000000000001</v>
      </c>
      <c r="G135" s="96">
        <v>10</v>
      </c>
      <c r="H135" s="100">
        <v>401.3</v>
      </c>
      <c r="I135" s="96">
        <v>10</v>
      </c>
      <c r="J135" s="100">
        <v>401.3</v>
      </c>
      <c r="K135" s="96">
        <v>10</v>
      </c>
      <c r="L135" s="100">
        <v>401.3</v>
      </c>
      <c r="M135" s="96"/>
      <c r="N135" s="100"/>
    </row>
    <row r="136" spans="1:14" ht="16" thickBot="1">
      <c r="A136" s="96">
        <v>11</v>
      </c>
      <c r="B136" s="398" t="s">
        <v>443</v>
      </c>
      <c r="C136" s="400">
        <v>15</v>
      </c>
      <c r="D136" s="396">
        <v>5</v>
      </c>
      <c r="E136" s="397" t="s">
        <v>128</v>
      </c>
      <c r="F136" s="99">
        <v>75</v>
      </c>
      <c r="G136" s="96">
        <v>3</v>
      </c>
      <c r="H136" s="100">
        <v>45</v>
      </c>
      <c r="I136" s="96"/>
      <c r="J136" s="100"/>
      <c r="K136" s="96">
        <v>2</v>
      </c>
      <c r="L136" s="100">
        <v>30</v>
      </c>
      <c r="M136" s="96"/>
      <c r="N136" s="100"/>
    </row>
    <row r="137" spans="1:14" ht="16" thickBot="1">
      <c r="A137" s="96">
        <v>12</v>
      </c>
      <c r="B137" s="398" t="s">
        <v>227</v>
      </c>
      <c r="C137" s="395">
        <v>13.65</v>
      </c>
      <c r="D137" s="396">
        <v>50</v>
      </c>
      <c r="E137" s="409" t="s">
        <v>128</v>
      </c>
      <c r="F137" s="99">
        <v>682.5</v>
      </c>
      <c r="G137" s="96">
        <v>20</v>
      </c>
      <c r="H137" s="100">
        <v>273</v>
      </c>
      <c r="I137" s="96">
        <v>10</v>
      </c>
      <c r="J137" s="100">
        <v>136.5</v>
      </c>
      <c r="K137" s="96">
        <v>10</v>
      </c>
      <c r="L137" s="100">
        <v>136.5</v>
      </c>
      <c r="M137" s="96">
        <v>10</v>
      </c>
      <c r="N137" s="100">
        <v>136.5</v>
      </c>
    </row>
    <row r="138" spans="1:14" ht="16" thickBot="1">
      <c r="A138" s="96">
        <v>13</v>
      </c>
      <c r="B138" s="398" t="s">
        <v>444</v>
      </c>
      <c r="C138" s="395">
        <v>108.09</v>
      </c>
      <c r="D138" s="396">
        <v>5</v>
      </c>
      <c r="E138" s="397" t="s">
        <v>392</v>
      </c>
      <c r="F138" s="99">
        <v>540.45000000000005</v>
      </c>
      <c r="G138" s="96">
        <v>3</v>
      </c>
      <c r="H138" s="100">
        <v>324.27</v>
      </c>
      <c r="I138" s="96"/>
      <c r="J138" s="100"/>
      <c r="K138" s="96">
        <v>2</v>
      </c>
      <c r="L138" s="100">
        <v>216.18</v>
      </c>
      <c r="M138" s="96"/>
      <c r="N138" s="100"/>
    </row>
    <row r="139" spans="1:14" ht="16" thickBot="1">
      <c r="A139" s="96">
        <v>14</v>
      </c>
      <c r="B139" s="398" t="s">
        <v>445</v>
      </c>
      <c r="C139" s="395">
        <v>150</v>
      </c>
      <c r="D139" s="396">
        <v>10</v>
      </c>
      <c r="E139" s="397" t="s">
        <v>398</v>
      </c>
      <c r="F139" s="99">
        <v>1500</v>
      </c>
      <c r="G139" s="96">
        <v>3</v>
      </c>
      <c r="H139" s="100">
        <v>450</v>
      </c>
      <c r="I139" s="96">
        <v>2</v>
      </c>
      <c r="J139" s="100">
        <v>300</v>
      </c>
      <c r="K139" s="96">
        <v>3</v>
      </c>
      <c r="L139" s="100">
        <v>450</v>
      </c>
      <c r="M139" s="96">
        <v>2</v>
      </c>
      <c r="N139" s="100">
        <v>300</v>
      </c>
    </row>
    <row r="140" spans="1:14" ht="16" thickBot="1">
      <c r="A140" s="96">
        <v>15</v>
      </c>
      <c r="B140" s="398" t="s">
        <v>446</v>
      </c>
      <c r="C140" s="395">
        <v>100</v>
      </c>
      <c r="D140" s="396">
        <v>5</v>
      </c>
      <c r="E140" s="397" t="s">
        <v>128</v>
      </c>
      <c r="F140" s="99">
        <v>500</v>
      </c>
      <c r="G140" s="96">
        <v>3</v>
      </c>
      <c r="H140" s="100">
        <v>300</v>
      </c>
      <c r="I140" s="96"/>
      <c r="J140" s="100"/>
      <c r="K140" s="96">
        <v>2</v>
      </c>
      <c r="L140" s="100">
        <v>200</v>
      </c>
      <c r="M140" s="96"/>
      <c r="N140" s="100"/>
    </row>
    <row r="141" spans="1:14" ht="16" thickBot="1">
      <c r="A141" s="96">
        <v>16</v>
      </c>
      <c r="B141" s="398" t="s">
        <v>271</v>
      </c>
      <c r="C141" s="395">
        <v>300</v>
      </c>
      <c r="D141" s="396">
        <v>3</v>
      </c>
      <c r="E141" s="397" t="s">
        <v>128</v>
      </c>
      <c r="F141" s="99">
        <v>900</v>
      </c>
      <c r="G141" s="96">
        <v>1</v>
      </c>
      <c r="H141" s="100">
        <v>300</v>
      </c>
      <c r="I141" s="96">
        <v>1</v>
      </c>
      <c r="J141" s="100">
        <v>300</v>
      </c>
      <c r="K141" s="96">
        <v>1</v>
      </c>
      <c r="L141" s="100">
        <v>300</v>
      </c>
      <c r="M141" s="96"/>
      <c r="N141" s="100"/>
    </row>
    <row r="142" spans="1:14" ht="16" thickBot="1">
      <c r="A142" s="96">
        <v>17</v>
      </c>
      <c r="B142" s="398" t="s">
        <v>447</v>
      </c>
      <c r="C142" s="395">
        <v>10</v>
      </c>
      <c r="D142" s="396">
        <v>12</v>
      </c>
      <c r="E142" s="397" t="s">
        <v>128</v>
      </c>
      <c r="F142" s="99">
        <v>120</v>
      </c>
      <c r="G142" s="96">
        <v>3</v>
      </c>
      <c r="H142" s="100">
        <v>30</v>
      </c>
      <c r="I142" s="96">
        <v>3</v>
      </c>
      <c r="J142" s="100">
        <v>30</v>
      </c>
      <c r="K142" s="96">
        <v>3</v>
      </c>
      <c r="L142" s="100">
        <v>30</v>
      </c>
      <c r="M142" s="96">
        <v>3</v>
      </c>
      <c r="N142" s="100">
        <v>30</v>
      </c>
    </row>
    <row r="143" spans="1:14" ht="16" thickBot="1">
      <c r="A143" s="96">
        <v>18</v>
      </c>
      <c r="B143" s="398" t="s">
        <v>448</v>
      </c>
      <c r="C143" s="395">
        <v>1000</v>
      </c>
      <c r="D143" s="396">
        <v>1</v>
      </c>
      <c r="E143" s="397" t="s">
        <v>36</v>
      </c>
      <c r="F143" s="99">
        <v>1000</v>
      </c>
      <c r="G143" s="96">
        <v>1</v>
      </c>
      <c r="H143" s="100">
        <v>1000</v>
      </c>
      <c r="I143" s="96"/>
      <c r="J143" s="100"/>
      <c r="K143" s="96"/>
      <c r="L143" s="100"/>
      <c r="M143" s="96"/>
      <c r="N143" s="100"/>
    </row>
    <row r="144" spans="1:14" ht="16" thickBot="1">
      <c r="A144" s="96">
        <v>19</v>
      </c>
      <c r="B144" s="398" t="s">
        <v>449</v>
      </c>
      <c r="C144" s="395">
        <v>250</v>
      </c>
      <c r="D144" s="396">
        <v>100</v>
      </c>
      <c r="E144" s="397" t="s">
        <v>128</v>
      </c>
      <c r="F144" s="99">
        <v>25000</v>
      </c>
      <c r="G144" s="96">
        <v>25</v>
      </c>
      <c r="H144" s="100">
        <v>6250</v>
      </c>
      <c r="I144" s="96">
        <v>25</v>
      </c>
      <c r="J144" s="100">
        <v>6250</v>
      </c>
      <c r="K144" s="96">
        <v>25</v>
      </c>
      <c r="L144" s="100">
        <v>6250</v>
      </c>
      <c r="M144" s="96">
        <v>25</v>
      </c>
      <c r="N144" s="100">
        <v>6250</v>
      </c>
    </row>
    <row r="145" spans="1:14" ht="16" thickBot="1">
      <c r="A145" s="96">
        <v>20</v>
      </c>
      <c r="B145" s="398" t="s">
        <v>450</v>
      </c>
      <c r="C145" s="395">
        <v>8000</v>
      </c>
      <c r="D145" s="396">
        <v>2</v>
      </c>
      <c r="E145" s="397" t="s">
        <v>128</v>
      </c>
      <c r="F145" s="99">
        <v>16000</v>
      </c>
      <c r="G145" s="96">
        <v>1</v>
      </c>
      <c r="H145" s="100">
        <v>8000</v>
      </c>
      <c r="I145" s="96"/>
      <c r="J145" s="100"/>
      <c r="K145" s="96">
        <v>1</v>
      </c>
      <c r="L145" s="100">
        <v>8000</v>
      </c>
      <c r="M145" s="96"/>
      <c r="N145" s="100"/>
    </row>
    <row r="146" spans="1:14" ht="16" thickBot="1">
      <c r="A146" s="96">
        <v>21</v>
      </c>
      <c r="B146" s="398" t="s">
        <v>451</v>
      </c>
      <c r="C146" s="395">
        <v>25000</v>
      </c>
      <c r="D146" s="396">
        <v>1</v>
      </c>
      <c r="E146" s="397" t="s">
        <v>36</v>
      </c>
      <c r="F146" s="99">
        <v>25000</v>
      </c>
      <c r="G146" s="96">
        <v>1</v>
      </c>
      <c r="H146" s="100">
        <v>25000</v>
      </c>
      <c r="I146" s="96"/>
      <c r="J146" s="100"/>
      <c r="K146" s="96"/>
      <c r="L146" s="100"/>
      <c r="M146" s="96"/>
      <c r="N146" s="100"/>
    </row>
    <row r="147" spans="1:14" ht="16" thickBot="1">
      <c r="A147" s="96">
        <v>22</v>
      </c>
      <c r="B147" s="398" t="s">
        <v>452</v>
      </c>
      <c r="C147" s="395">
        <v>30000</v>
      </c>
      <c r="D147" s="396">
        <v>1</v>
      </c>
      <c r="E147" s="397" t="s">
        <v>36</v>
      </c>
      <c r="F147" s="99">
        <v>30000</v>
      </c>
      <c r="G147" s="96">
        <v>1</v>
      </c>
      <c r="H147" s="100">
        <v>30000</v>
      </c>
      <c r="I147" s="96"/>
      <c r="J147" s="100"/>
      <c r="K147" s="96"/>
      <c r="L147" s="100"/>
      <c r="M147" s="96"/>
      <c r="N147" s="100"/>
    </row>
    <row r="148" spans="1:14" ht="16" thickBot="1">
      <c r="A148" s="96">
        <v>23</v>
      </c>
      <c r="B148" s="398" t="s">
        <v>453</v>
      </c>
      <c r="C148" s="395">
        <v>1850</v>
      </c>
      <c r="D148" s="396">
        <v>3</v>
      </c>
      <c r="E148" s="397" t="s">
        <v>36</v>
      </c>
      <c r="F148" s="99">
        <v>5550</v>
      </c>
      <c r="G148" s="96">
        <v>1</v>
      </c>
      <c r="H148" s="100">
        <v>1850</v>
      </c>
      <c r="I148" s="96">
        <v>1</v>
      </c>
      <c r="J148" s="100">
        <v>1850</v>
      </c>
      <c r="K148" s="96">
        <v>1</v>
      </c>
      <c r="L148" s="100">
        <v>1850</v>
      </c>
      <c r="M148" s="96"/>
      <c r="N148" s="100"/>
    </row>
    <row r="149" spans="1:14" ht="16" thickBot="1">
      <c r="A149" s="96">
        <v>24</v>
      </c>
      <c r="B149" s="398" t="s">
        <v>454</v>
      </c>
      <c r="C149" s="399">
        <v>1000</v>
      </c>
      <c r="D149" s="396">
        <v>3</v>
      </c>
      <c r="E149" s="397" t="s">
        <v>36</v>
      </c>
      <c r="F149" s="99">
        <v>3000</v>
      </c>
      <c r="G149" s="96">
        <v>1</v>
      </c>
      <c r="H149" s="100">
        <v>1000</v>
      </c>
      <c r="I149" s="96">
        <v>1</v>
      </c>
      <c r="J149" s="100">
        <v>1000</v>
      </c>
      <c r="K149" s="96">
        <v>1</v>
      </c>
      <c r="L149" s="100">
        <v>1000</v>
      </c>
      <c r="M149" s="96"/>
      <c r="N149" s="100"/>
    </row>
    <row r="150" spans="1:14" ht="16" thickBot="1">
      <c r="A150" s="96">
        <v>25</v>
      </c>
      <c r="B150" s="398" t="s">
        <v>455</v>
      </c>
      <c r="C150" s="399">
        <v>11000</v>
      </c>
      <c r="D150" s="396">
        <v>1</v>
      </c>
      <c r="E150" s="397" t="s">
        <v>36</v>
      </c>
      <c r="F150" s="99">
        <v>11000</v>
      </c>
      <c r="G150" s="96">
        <v>1</v>
      </c>
      <c r="H150" s="100">
        <v>11000</v>
      </c>
      <c r="I150" s="96"/>
      <c r="J150" s="100"/>
      <c r="K150" s="96"/>
      <c r="L150" s="100"/>
      <c r="M150" s="96"/>
      <c r="N150" s="100"/>
    </row>
    <row r="151" spans="1:14">
      <c r="A151" s="96"/>
      <c r="B151" s="299"/>
      <c r="C151" s="399"/>
      <c r="D151" s="396"/>
      <c r="E151" s="397"/>
      <c r="F151" s="99"/>
      <c r="G151" s="96"/>
      <c r="H151" s="100"/>
      <c r="I151" s="96"/>
      <c r="J151" s="100"/>
      <c r="K151" s="96"/>
      <c r="L151" s="100"/>
      <c r="M151" s="96"/>
      <c r="N151" s="100"/>
    </row>
    <row r="152" spans="1:14">
      <c r="A152" s="96" t="s">
        <v>196</v>
      </c>
      <c r="B152" s="299"/>
      <c r="C152" s="399"/>
      <c r="D152" s="396"/>
      <c r="E152" s="397"/>
      <c r="F152" s="99">
        <f>SUM(F126:F151)</f>
        <v>130970.35</v>
      </c>
      <c r="G152" s="96"/>
      <c r="H152" s="100"/>
      <c r="I152" s="96"/>
      <c r="J152" s="100"/>
      <c r="K152" s="96"/>
      <c r="L152" s="100"/>
      <c r="M152" s="96"/>
      <c r="N152" s="100"/>
    </row>
    <row r="153" spans="1:14">
      <c r="A153" s="269"/>
      <c r="B153" s="277"/>
      <c r="C153" s="402"/>
      <c r="D153" s="403"/>
      <c r="E153" s="404"/>
      <c r="F153" s="301"/>
      <c r="G153" s="301"/>
      <c r="H153" s="277"/>
      <c r="I153" s="277"/>
      <c r="J153" s="277"/>
      <c r="K153" s="277"/>
      <c r="L153" s="277"/>
      <c r="M153" s="277"/>
      <c r="N153" s="278"/>
    </row>
    <row r="154" spans="1:14">
      <c r="A154" s="302"/>
      <c r="B154" s="301" t="s">
        <v>197</v>
      </c>
      <c r="C154" s="303"/>
      <c r="D154" s="304"/>
      <c r="E154" s="305"/>
      <c r="F154" s="301"/>
      <c r="G154" s="301"/>
      <c r="H154" s="301"/>
      <c r="I154" s="301"/>
      <c r="J154" s="301"/>
      <c r="K154" s="301"/>
      <c r="L154" s="301"/>
      <c r="M154" s="301"/>
      <c r="N154" s="306"/>
    </row>
    <row r="155" spans="1:14">
      <c r="A155" s="302"/>
      <c r="B155" s="301"/>
      <c r="C155" s="303"/>
      <c r="D155" s="304"/>
      <c r="E155" s="305"/>
      <c r="F155" s="301"/>
      <c r="G155" s="301"/>
      <c r="H155" s="301" t="s">
        <v>99</v>
      </c>
      <c r="I155" s="301"/>
      <c r="J155" s="1387" t="s">
        <v>539</v>
      </c>
      <c r="K155" s="1387"/>
      <c r="L155" s="1387"/>
      <c r="M155" s="301"/>
      <c r="N155" s="306"/>
    </row>
    <row r="156" spans="1:14">
      <c r="A156" s="302"/>
      <c r="B156" s="301"/>
      <c r="C156" s="303"/>
      <c r="D156" s="304"/>
      <c r="E156" s="305"/>
      <c r="F156" s="301"/>
      <c r="G156" s="301"/>
      <c r="H156" s="301"/>
      <c r="I156" s="301"/>
      <c r="J156" s="1388" t="s">
        <v>408</v>
      </c>
      <c r="K156" s="1388"/>
      <c r="L156" s="1388"/>
      <c r="M156" s="301"/>
      <c r="N156" s="306"/>
    </row>
    <row r="157" spans="1:14">
      <c r="A157" s="283"/>
      <c r="B157" s="285"/>
      <c r="C157" s="280"/>
      <c r="D157" s="281"/>
      <c r="E157" s="282"/>
      <c r="F157" s="285"/>
      <c r="G157" s="285"/>
      <c r="H157" s="285"/>
      <c r="I157" s="285"/>
      <c r="J157" s="285"/>
      <c r="K157" s="285"/>
      <c r="L157" s="285"/>
      <c r="M157" s="285"/>
      <c r="N157" s="284"/>
    </row>
    <row r="175" spans="1:14">
      <c r="A175" s="261" t="s">
        <v>106</v>
      </c>
    </row>
    <row r="176" spans="1:14">
      <c r="A176" s="1397" t="s">
        <v>0</v>
      </c>
      <c r="B176" s="1397"/>
      <c r="C176" s="1397"/>
      <c r="D176" s="1397"/>
      <c r="E176" s="1397"/>
      <c r="F176" s="1397"/>
      <c r="G176" s="1397"/>
      <c r="H176" s="1397"/>
      <c r="I176" s="1397"/>
      <c r="J176" s="1397"/>
      <c r="K176" s="1397"/>
      <c r="L176" s="1397"/>
      <c r="M176" s="1397"/>
      <c r="N176" s="1397"/>
    </row>
    <row r="177" spans="1:14">
      <c r="A177" s="1398" t="s">
        <v>1</v>
      </c>
      <c r="B177" s="1398"/>
      <c r="C177" s="1398"/>
      <c r="D177" s="1398"/>
      <c r="E177" s="1398"/>
      <c r="F177" s="1398"/>
      <c r="G177" s="1398"/>
      <c r="H177" s="1398"/>
      <c r="I177" s="1398"/>
      <c r="J177" s="1398"/>
      <c r="K177" s="1398"/>
      <c r="L177" s="1398"/>
      <c r="M177" s="1398"/>
      <c r="N177" s="1398"/>
    </row>
    <row r="178" spans="1:14">
      <c r="C178" s="264"/>
      <c r="D178" s="265"/>
      <c r="E178" s="266"/>
      <c r="F178" s="267"/>
    </row>
    <row r="179" spans="1:14">
      <c r="A179" s="268" t="s">
        <v>376</v>
      </c>
      <c r="B179" s="268"/>
      <c r="C179" s="264"/>
      <c r="D179" s="265"/>
      <c r="E179" s="266"/>
    </row>
    <row r="180" spans="1:14">
      <c r="A180" s="269" t="s">
        <v>109</v>
      </c>
      <c r="B180" s="270"/>
      <c r="C180" s="271"/>
      <c r="D180" s="272"/>
      <c r="E180" s="273"/>
      <c r="F180" s="274" t="s">
        <v>110</v>
      </c>
      <c r="G180" s="275"/>
      <c r="H180" s="275"/>
      <c r="I180" s="275"/>
      <c r="J180" s="276"/>
      <c r="K180" s="277" t="s">
        <v>832</v>
      </c>
      <c r="L180" s="277"/>
      <c r="M180" s="277"/>
      <c r="N180" s="278"/>
    </row>
    <row r="181" spans="1:14">
      <c r="A181" s="279" t="s">
        <v>836</v>
      </c>
      <c r="B181" s="268"/>
      <c r="C181" s="280"/>
      <c r="D181" s="281"/>
      <c r="E181" s="282"/>
      <c r="F181" s="283" t="s">
        <v>113</v>
      </c>
      <c r="G181" s="283" t="s">
        <v>8</v>
      </c>
      <c r="H181" s="284"/>
      <c r="I181" s="274" t="s">
        <v>114</v>
      </c>
      <c r="J181" s="276"/>
      <c r="K181" s="285" t="s">
        <v>205</v>
      </c>
      <c r="L181" s="285"/>
      <c r="M181" s="285"/>
      <c r="N181" s="284"/>
    </row>
    <row r="182" spans="1:14">
      <c r="A182" s="286"/>
      <c r="B182" s="269"/>
      <c r="C182" s="287"/>
      <c r="D182" s="288"/>
      <c r="E182" s="289"/>
      <c r="F182" s="269"/>
      <c r="G182" s="1391" t="s">
        <v>116</v>
      </c>
      <c r="H182" s="1399"/>
      <c r="I182" s="1399"/>
      <c r="J182" s="1399"/>
      <c r="K182" s="1399"/>
      <c r="L182" s="1399"/>
      <c r="M182" s="1399"/>
      <c r="N182" s="1392"/>
    </row>
    <row r="183" spans="1:14">
      <c r="A183" s="408" t="s">
        <v>10</v>
      </c>
      <c r="B183" s="292" t="s">
        <v>11</v>
      </c>
      <c r="C183" s="291" t="s">
        <v>117</v>
      </c>
      <c r="D183" s="1389" t="s">
        <v>13</v>
      </c>
      <c r="E183" s="1390"/>
      <c r="F183" s="292" t="s">
        <v>14</v>
      </c>
      <c r="G183" s="1391" t="s">
        <v>118</v>
      </c>
      <c r="H183" s="1392"/>
      <c r="I183" s="1391" t="s">
        <v>119</v>
      </c>
      <c r="J183" s="1392"/>
      <c r="K183" s="1391" t="s">
        <v>120</v>
      </c>
      <c r="L183" s="1392"/>
      <c r="M183" s="1391" t="s">
        <v>121</v>
      </c>
      <c r="N183" s="1392"/>
    </row>
    <row r="184" spans="1:14" ht="13.5" thickBot="1">
      <c r="A184" s="293"/>
      <c r="B184" s="283"/>
      <c r="C184" s="294"/>
      <c r="D184" s="295"/>
      <c r="E184" s="296"/>
      <c r="F184" s="283"/>
      <c r="G184" s="297" t="s">
        <v>22</v>
      </c>
      <c r="H184" s="96" t="s">
        <v>21</v>
      </c>
      <c r="I184" s="96" t="s">
        <v>22</v>
      </c>
      <c r="J184" s="96" t="s">
        <v>122</v>
      </c>
      <c r="K184" s="297" t="s">
        <v>22</v>
      </c>
      <c r="L184" s="298" t="s">
        <v>122</v>
      </c>
      <c r="M184" s="297" t="s">
        <v>22</v>
      </c>
      <c r="N184" s="297" t="s">
        <v>21</v>
      </c>
    </row>
    <row r="185" spans="1:14" ht="16" thickBot="1">
      <c r="A185" s="96">
        <v>1</v>
      </c>
      <c r="B185" s="394" t="s">
        <v>456</v>
      </c>
      <c r="C185" s="395">
        <v>8000</v>
      </c>
      <c r="D185" s="396">
        <v>1</v>
      </c>
      <c r="E185" s="397" t="s">
        <v>36</v>
      </c>
      <c r="F185" s="99">
        <v>8000</v>
      </c>
      <c r="G185" s="96">
        <v>1</v>
      </c>
      <c r="H185" s="100">
        <v>8000</v>
      </c>
      <c r="I185" s="96"/>
      <c r="J185" s="100"/>
      <c r="K185" s="96"/>
      <c r="L185" s="100"/>
      <c r="M185" s="96"/>
      <c r="N185" s="100"/>
    </row>
    <row r="186" spans="1:14" ht="16" thickBot="1">
      <c r="A186" s="96">
        <v>2</v>
      </c>
      <c r="B186" s="398" t="s">
        <v>457</v>
      </c>
      <c r="C186" s="395">
        <v>200</v>
      </c>
      <c r="D186" s="396">
        <v>5</v>
      </c>
      <c r="E186" s="397" t="s">
        <v>128</v>
      </c>
      <c r="F186" s="99">
        <v>1000</v>
      </c>
      <c r="G186" s="96">
        <v>3</v>
      </c>
      <c r="H186" s="100">
        <v>600</v>
      </c>
      <c r="I186" s="96">
        <v>2</v>
      </c>
      <c r="J186" s="100">
        <v>400</v>
      </c>
      <c r="K186" s="96"/>
      <c r="L186" s="100"/>
      <c r="M186" s="96"/>
      <c r="N186" s="100"/>
    </row>
    <row r="187" spans="1:14" ht="16" thickBot="1">
      <c r="A187" s="96">
        <v>3</v>
      </c>
      <c r="B187" s="398" t="s">
        <v>458</v>
      </c>
      <c r="C187" s="399">
        <v>350</v>
      </c>
      <c r="D187" s="396">
        <v>3</v>
      </c>
      <c r="E187" s="397" t="s">
        <v>128</v>
      </c>
      <c r="F187" s="99">
        <v>1050</v>
      </c>
      <c r="G187" s="96">
        <v>3</v>
      </c>
      <c r="H187" s="100">
        <v>1050</v>
      </c>
      <c r="I187" s="96"/>
      <c r="J187" s="100"/>
      <c r="K187" s="96"/>
      <c r="L187" s="100"/>
      <c r="M187" s="96"/>
      <c r="N187" s="100"/>
    </row>
    <row r="188" spans="1:14" ht="16" thickBot="1">
      <c r="A188" s="96">
        <v>4</v>
      </c>
      <c r="B188" s="398" t="s">
        <v>459</v>
      </c>
      <c r="C188" s="399">
        <v>2000</v>
      </c>
      <c r="D188" s="396">
        <v>30</v>
      </c>
      <c r="E188" s="397" t="s">
        <v>36</v>
      </c>
      <c r="F188" s="99">
        <v>60000</v>
      </c>
      <c r="G188" s="96">
        <v>10</v>
      </c>
      <c r="H188" s="100">
        <v>20000</v>
      </c>
      <c r="I188" s="96">
        <v>10</v>
      </c>
      <c r="J188" s="100">
        <v>20000</v>
      </c>
      <c r="K188" s="96">
        <v>5</v>
      </c>
      <c r="L188" s="100">
        <v>10000</v>
      </c>
      <c r="M188" s="96">
        <v>5</v>
      </c>
      <c r="N188" s="100">
        <v>10000</v>
      </c>
    </row>
    <row r="189" spans="1:14" ht="16" thickBot="1">
      <c r="A189" s="96">
        <v>5</v>
      </c>
      <c r="B189" s="398" t="s">
        <v>460</v>
      </c>
      <c r="C189" s="395">
        <v>500</v>
      </c>
      <c r="D189" s="396">
        <v>3</v>
      </c>
      <c r="E189" s="397" t="s">
        <v>36</v>
      </c>
      <c r="F189" s="99">
        <v>1500</v>
      </c>
      <c r="G189" s="96">
        <v>1</v>
      </c>
      <c r="H189" s="100">
        <v>500</v>
      </c>
      <c r="I189" s="96">
        <v>1</v>
      </c>
      <c r="J189" s="100">
        <v>500</v>
      </c>
      <c r="K189" s="96">
        <v>1</v>
      </c>
      <c r="L189" s="100">
        <v>500</v>
      </c>
      <c r="M189" s="96">
        <v>1</v>
      </c>
      <c r="N189" s="100">
        <v>500</v>
      </c>
    </row>
    <row r="190" spans="1:14" ht="16" thickBot="1">
      <c r="A190" s="96">
        <v>6</v>
      </c>
      <c r="B190" s="398" t="s">
        <v>461</v>
      </c>
      <c r="C190" s="395">
        <v>15000</v>
      </c>
      <c r="D190" s="396">
        <v>1</v>
      </c>
      <c r="E190" s="397" t="s">
        <v>36</v>
      </c>
      <c r="F190" s="99">
        <v>15000</v>
      </c>
      <c r="G190" s="96">
        <v>1</v>
      </c>
      <c r="H190" s="100">
        <v>15000</v>
      </c>
      <c r="I190" s="96"/>
      <c r="J190" s="100"/>
      <c r="K190" s="96"/>
      <c r="L190" s="100"/>
      <c r="M190" s="96"/>
      <c r="N190" s="100"/>
    </row>
    <row r="191" spans="1:14" ht="16" thickBot="1">
      <c r="A191" s="96">
        <v>7</v>
      </c>
      <c r="B191" s="398" t="s">
        <v>462</v>
      </c>
      <c r="C191" s="395">
        <v>200</v>
      </c>
      <c r="D191" s="396">
        <v>100</v>
      </c>
      <c r="E191" s="397" t="s">
        <v>128</v>
      </c>
      <c r="F191" s="99">
        <v>20000</v>
      </c>
      <c r="G191" s="96">
        <v>25</v>
      </c>
      <c r="H191" s="100">
        <v>5000</v>
      </c>
      <c r="I191" s="96">
        <v>25</v>
      </c>
      <c r="J191" s="100">
        <v>5000</v>
      </c>
      <c r="K191" s="96">
        <v>25</v>
      </c>
      <c r="L191" s="100">
        <v>5000</v>
      </c>
      <c r="M191" s="96">
        <v>25</v>
      </c>
      <c r="N191" s="100">
        <v>5000</v>
      </c>
    </row>
    <row r="192" spans="1:14" ht="16" thickBot="1">
      <c r="A192" s="96">
        <v>8</v>
      </c>
      <c r="B192" s="398" t="s">
        <v>463</v>
      </c>
      <c r="C192" s="395">
        <v>2000</v>
      </c>
      <c r="D192" s="396">
        <v>2</v>
      </c>
      <c r="E192" s="397" t="s">
        <v>36</v>
      </c>
      <c r="F192" s="99">
        <v>4000</v>
      </c>
      <c r="G192" s="96">
        <v>1</v>
      </c>
      <c r="H192" s="100">
        <v>2000</v>
      </c>
      <c r="I192" s="96"/>
      <c r="J192" s="100"/>
      <c r="K192" s="96">
        <v>1</v>
      </c>
      <c r="L192" s="100">
        <v>2000</v>
      </c>
      <c r="M192" s="96"/>
      <c r="N192" s="100"/>
    </row>
    <row r="193" spans="1:14" ht="16" thickBot="1">
      <c r="A193" s="96">
        <v>9</v>
      </c>
      <c r="B193" s="398" t="s">
        <v>464</v>
      </c>
      <c r="C193" s="395">
        <v>3000</v>
      </c>
      <c r="D193" s="396">
        <v>6</v>
      </c>
      <c r="E193" s="397" t="s">
        <v>128</v>
      </c>
      <c r="F193" s="99">
        <v>18000</v>
      </c>
      <c r="G193" s="96">
        <v>2</v>
      </c>
      <c r="H193" s="100">
        <v>6000</v>
      </c>
      <c r="I193" s="96">
        <v>2</v>
      </c>
      <c r="J193" s="100">
        <v>6000</v>
      </c>
      <c r="K193" s="96">
        <v>2</v>
      </c>
      <c r="L193" s="100">
        <v>6000</v>
      </c>
      <c r="M193" s="96"/>
      <c r="N193" s="100"/>
    </row>
    <row r="194" spans="1:14" ht="16" thickBot="1">
      <c r="A194" s="96">
        <v>10</v>
      </c>
      <c r="B194" s="398" t="s">
        <v>465</v>
      </c>
      <c r="C194" s="395">
        <v>1500</v>
      </c>
      <c r="D194" s="396">
        <v>3</v>
      </c>
      <c r="E194" s="397" t="s">
        <v>128</v>
      </c>
      <c r="F194" s="99">
        <v>4500</v>
      </c>
      <c r="G194" s="96">
        <v>1</v>
      </c>
      <c r="H194" s="100">
        <v>1500</v>
      </c>
      <c r="I194" s="96">
        <v>1</v>
      </c>
      <c r="J194" s="100">
        <v>1500</v>
      </c>
      <c r="K194" s="96">
        <v>1</v>
      </c>
      <c r="L194" s="100">
        <v>1500</v>
      </c>
      <c r="M194" s="96"/>
      <c r="N194" s="100"/>
    </row>
    <row r="195" spans="1:14" ht="16" thickBot="1">
      <c r="A195" s="96">
        <v>11</v>
      </c>
      <c r="B195" s="398" t="s">
        <v>466</v>
      </c>
      <c r="C195" s="400">
        <v>600</v>
      </c>
      <c r="D195" s="396">
        <v>3</v>
      </c>
      <c r="E195" s="397" t="s">
        <v>68</v>
      </c>
      <c r="F195" s="99">
        <v>1800</v>
      </c>
      <c r="G195" s="96">
        <v>1</v>
      </c>
      <c r="H195" s="100">
        <v>600</v>
      </c>
      <c r="I195" s="96">
        <v>1</v>
      </c>
      <c r="J195" s="100">
        <v>600</v>
      </c>
      <c r="K195" s="96">
        <v>1</v>
      </c>
      <c r="L195" s="100">
        <v>600</v>
      </c>
      <c r="M195" s="96"/>
      <c r="N195" s="100"/>
    </row>
    <row r="196" spans="1:14" ht="16" thickBot="1">
      <c r="A196" s="96">
        <v>12</v>
      </c>
      <c r="B196" s="398" t="s">
        <v>467</v>
      </c>
      <c r="C196" s="395">
        <v>83.33</v>
      </c>
      <c r="D196" s="396">
        <v>2</v>
      </c>
      <c r="E196" s="410" t="s">
        <v>68</v>
      </c>
      <c r="F196" s="99">
        <v>2000</v>
      </c>
      <c r="G196" s="96">
        <v>1</v>
      </c>
      <c r="H196" s="100">
        <v>1000</v>
      </c>
      <c r="I196" s="96"/>
      <c r="J196" s="100"/>
      <c r="K196" s="96">
        <v>1</v>
      </c>
      <c r="L196" s="100">
        <v>1000</v>
      </c>
      <c r="M196" s="96"/>
      <c r="N196" s="100"/>
    </row>
    <row r="197" spans="1:14" ht="16" thickBot="1">
      <c r="A197" s="96">
        <v>13</v>
      </c>
      <c r="B197" s="398" t="s">
        <v>468</v>
      </c>
      <c r="C197" s="395">
        <v>55.56</v>
      </c>
      <c r="D197" s="396">
        <v>3</v>
      </c>
      <c r="E197" s="397" t="s">
        <v>68</v>
      </c>
      <c r="F197" s="99">
        <v>2000</v>
      </c>
      <c r="G197" s="96">
        <v>1</v>
      </c>
      <c r="H197" s="100">
        <v>666.67</v>
      </c>
      <c r="I197" s="96">
        <v>1</v>
      </c>
      <c r="J197" s="100">
        <v>666.67</v>
      </c>
      <c r="K197" s="96">
        <v>1</v>
      </c>
      <c r="L197" s="100">
        <v>666.67</v>
      </c>
      <c r="M197" s="96"/>
      <c r="N197" s="100"/>
    </row>
    <row r="198" spans="1:14" ht="16" thickBot="1">
      <c r="A198" s="96">
        <v>14</v>
      </c>
      <c r="B198" s="398" t="s">
        <v>469</v>
      </c>
      <c r="C198" s="395">
        <v>2500</v>
      </c>
      <c r="D198" s="396">
        <v>2</v>
      </c>
      <c r="E198" s="397" t="s">
        <v>470</v>
      </c>
      <c r="F198" s="99">
        <v>5000</v>
      </c>
      <c r="G198" s="96">
        <v>1</v>
      </c>
      <c r="H198" s="100">
        <v>2500</v>
      </c>
      <c r="I198" s="96"/>
      <c r="J198" s="100"/>
      <c r="K198" s="96">
        <v>1</v>
      </c>
      <c r="L198" s="100">
        <v>2500</v>
      </c>
      <c r="M198" s="96"/>
      <c r="N198" s="100"/>
    </row>
    <row r="199" spans="1:14" ht="16" thickBot="1">
      <c r="A199" s="96">
        <v>15</v>
      </c>
      <c r="B199" s="398" t="s">
        <v>471</v>
      </c>
      <c r="C199" s="395">
        <v>1500</v>
      </c>
      <c r="D199" s="396">
        <v>2</v>
      </c>
      <c r="E199" s="397" t="s">
        <v>128</v>
      </c>
      <c r="F199" s="99">
        <v>3000</v>
      </c>
      <c r="G199" s="96">
        <v>2</v>
      </c>
      <c r="H199" s="100">
        <v>3000</v>
      </c>
      <c r="I199" s="96"/>
      <c r="J199" s="100"/>
      <c r="K199" s="96"/>
      <c r="L199" s="100"/>
      <c r="M199" s="96"/>
      <c r="N199" s="100"/>
    </row>
    <row r="200" spans="1:14" ht="16" thickBot="1">
      <c r="A200" s="96">
        <v>16</v>
      </c>
      <c r="B200" s="398" t="s">
        <v>472</v>
      </c>
      <c r="C200" s="395">
        <v>8.33</v>
      </c>
      <c r="D200" s="396">
        <v>2</v>
      </c>
      <c r="E200" s="397" t="s">
        <v>68</v>
      </c>
      <c r="F200" s="99">
        <v>200</v>
      </c>
      <c r="G200" s="96">
        <v>1</v>
      </c>
      <c r="H200" s="100">
        <v>100</v>
      </c>
      <c r="I200" s="96"/>
      <c r="J200" s="100"/>
      <c r="K200" s="96">
        <v>1</v>
      </c>
      <c r="L200" s="100">
        <v>100</v>
      </c>
      <c r="M200" s="96"/>
      <c r="N200" s="100"/>
    </row>
    <row r="201" spans="1:14" ht="16" thickBot="1">
      <c r="A201" s="96">
        <v>17</v>
      </c>
      <c r="B201" s="398" t="s">
        <v>473</v>
      </c>
      <c r="C201" s="395">
        <v>150</v>
      </c>
      <c r="D201" s="396">
        <v>6</v>
      </c>
      <c r="E201" s="397" t="s">
        <v>128</v>
      </c>
      <c r="F201" s="99">
        <v>900</v>
      </c>
      <c r="G201" s="96">
        <v>2</v>
      </c>
      <c r="H201" s="100">
        <v>300</v>
      </c>
      <c r="I201" s="96">
        <v>2</v>
      </c>
      <c r="J201" s="100">
        <v>300</v>
      </c>
      <c r="K201" s="96">
        <v>2</v>
      </c>
      <c r="L201" s="100">
        <v>300</v>
      </c>
      <c r="M201" s="96"/>
      <c r="N201" s="100"/>
    </row>
    <row r="202" spans="1:14" ht="16" thickBot="1">
      <c r="A202" s="96">
        <v>18</v>
      </c>
      <c r="B202" s="398" t="s">
        <v>474</v>
      </c>
      <c r="C202" s="395">
        <v>100</v>
      </c>
      <c r="D202" s="396">
        <v>6</v>
      </c>
      <c r="E202" s="397" t="s">
        <v>128</v>
      </c>
      <c r="F202" s="99">
        <v>600</v>
      </c>
      <c r="G202" s="96">
        <v>2</v>
      </c>
      <c r="H202" s="100">
        <v>200</v>
      </c>
      <c r="I202" s="96">
        <v>2</v>
      </c>
      <c r="J202" s="100">
        <v>200</v>
      </c>
      <c r="K202" s="96">
        <v>2</v>
      </c>
      <c r="L202" s="100">
        <v>200</v>
      </c>
      <c r="M202" s="96"/>
      <c r="N202" s="100"/>
    </row>
    <row r="203" spans="1:14" ht="16" thickBot="1">
      <c r="A203" s="96">
        <v>19</v>
      </c>
      <c r="B203" s="398" t="s">
        <v>475</v>
      </c>
      <c r="C203" s="395">
        <v>100</v>
      </c>
      <c r="D203" s="396">
        <v>3</v>
      </c>
      <c r="E203" s="397" t="s">
        <v>128</v>
      </c>
      <c r="F203" s="99">
        <v>300</v>
      </c>
      <c r="G203" s="96">
        <v>2</v>
      </c>
      <c r="H203" s="100">
        <v>200</v>
      </c>
      <c r="I203" s="96">
        <v>2</v>
      </c>
      <c r="J203" s="100">
        <v>200</v>
      </c>
      <c r="K203" s="96">
        <v>2</v>
      </c>
      <c r="L203" s="100">
        <v>200</v>
      </c>
      <c r="M203" s="96"/>
      <c r="N203" s="100"/>
    </row>
    <row r="204" spans="1:14" ht="16" thickBot="1">
      <c r="A204" s="96">
        <v>20</v>
      </c>
      <c r="B204" s="398" t="s">
        <v>476</v>
      </c>
      <c r="C204" s="395">
        <v>1500</v>
      </c>
      <c r="D204" s="396">
        <v>2</v>
      </c>
      <c r="E204" s="397" t="s">
        <v>36</v>
      </c>
      <c r="F204" s="99">
        <v>3000</v>
      </c>
      <c r="G204" s="96">
        <v>1</v>
      </c>
      <c r="H204" s="100">
        <v>1500</v>
      </c>
      <c r="I204" s="96"/>
      <c r="J204" s="100"/>
      <c r="K204" s="96">
        <v>1</v>
      </c>
      <c r="L204" s="100">
        <v>1500</v>
      </c>
      <c r="M204" s="96"/>
      <c r="N204" s="100"/>
    </row>
    <row r="205" spans="1:14" ht="16" thickBot="1">
      <c r="A205" s="96">
        <v>21</v>
      </c>
      <c r="B205" s="398" t="s">
        <v>477</v>
      </c>
      <c r="C205" s="395">
        <v>100</v>
      </c>
      <c r="D205" s="396">
        <v>5</v>
      </c>
      <c r="E205" s="397" t="s">
        <v>128</v>
      </c>
      <c r="F205" s="99">
        <v>500</v>
      </c>
      <c r="G205" s="96">
        <v>3</v>
      </c>
      <c r="H205" s="100">
        <v>300</v>
      </c>
      <c r="I205" s="96"/>
      <c r="J205" s="100"/>
      <c r="K205" s="96">
        <v>2</v>
      </c>
      <c r="L205" s="100">
        <v>200</v>
      </c>
      <c r="M205" s="96"/>
      <c r="N205" s="100"/>
    </row>
    <row r="206" spans="1:14" ht="16" thickBot="1">
      <c r="A206" s="96">
        <v>22</v>
      </c>
      <c r="B206" s="398" t="s">
        <v>478</v>
      </c>
      <c r="C206" s="395">
        <v>2000</v>
      </c>
      <c r="D206" s="396">
        <v>1</v>
      </c>
      <c r="E206" s="397" t="s">
        <v>36</v>
      </c>
      <c r="F206" s="99">
        <v>2000</v>
      </c>
      <c r="G206" s="96">
        <v>1</v>
      </c>
      <c r="H206" s="100">
        <v>2000</v>
      </c>
      <c r="I206" s="96"/>
      <c r="J206" s="100"/>
      <c r="K206" s="96"/>
      <c r="L206" s="100"/>
      <c r="M206" s="96"/>
      <c r="N206" s="100"/>
    </row>
    <row r="207" spans="1:14" ht="16" thickBot="1">
      <c r="A207" s="96">
        <v>23</v>
      </c>
      <c r="B207" s="398" t="s">
        <v>479</v>
      </c>
      <c r="C207" s="395">
        <v>50</v>
      </c>
      <c r="D207" s="396">
        <v>2</v>
      </c>
      <c r="E207" s="397" t="s">
        <v>68</v>
      </c>
      <c r="F207" s="99">
        <v>1200</v>
      </c>
      <c r="G207" s="96">
        <v>1</v>
      </c>
      <c r="H207" s="100">
        <v>600</v>
      </c>
      <c r="I207" s="96"/>
      <c r="J207" s="100"/>
      <c r="K207" s="96">
        <v>1</v>
      </c>
      <c r="L207" s="100">
        <v>600</v>
      </c>
      <c r="M207" s="96"/>
      <c r="N207" s="100"/>
    </row>
    <row r="208" spans="1:14" ht="16" thickBot="1">
      <c r="A208" s="96">
        <v>24</v>
      </c>
      <c r="B208" s="398" t="s">
        <v>480</v>
      </c>
      <c r="C208" s="399">
        <v>1000</v>
      </c>
      <c r="D208" s="396">
        <v>1</v>
      </c>
      <c r="E208" s="397" t="s">
        <v>194</v>
      </c>
      <c r="F208" s="99">
        <v>1000</v>
      </c>
      <c r="G208" s="96">
        <v>1</v>
      </c>
      <c r="H208" s="100">
        <v>1000</v>
      </c>
      <c r="I208" s="96"/>
      <c r="J208" s="100"/>
      <c r="K208" s="96"/>
      <c r="L208" s="100"/>
      <c r="M208" s="96"/>
      <c r="N208" s="100"/>
    </row>
    <row r="209" spans="1:14" ht="16" thickBot="1">
      <c r="A209" s="96">
        <v>25</v>
      </c>
      <c r="B209" s="398" t="s">
        <v>481</v>
      </c>
      <c r="C209" s="399">
        <v>10000</v>
      </c>
      <c r="D209" s="396">
        <v>1</v>
      </c>
      <c r="E209" s="397" t="s">
        <v>36</v>
      </c>
      <c r="F209" s="99">
        <v>10000</v>
      </c>
      <c r="G209" s="96">
        <v>1</v>
      </c>
      <c r="H209" s="100">
        <v>10000</v>
      </c>
      <c r="I209" s="96"/>
      <c r="J209" s="100"/>
      <c r="K209" s="96"/>
      <c r="L209" s="100"/>
      <c r="M209" s="96"/>
      <c r="N209" s="100"/>
    </row>
    <row r="210" spans="1:14">
      <c r="A210" s="96"/>
      <c r="B210" s="299"/>
      <c r="C210" s="399"/>
      <c r="D210" s="396"/>
      <c r="E210" s="397"/>
      <c r="F210" s="99"/>
      <c r="G210" s="96"/>
      <c r="H210" s="100"/>
      <c r="I210" s="96"/>
      <c r="J210" s="100"/>
      <c r="K210" s="96"/>
      <c r="L210" s="100"/>
      <c r="M210" s="96"/>
      <c r="N210" s="100"/>
    </row>
    <row r="211" spans="1:14">
      <c r="A211" s="96" t="s">
        <v>196</v>
      </c>
      <c r="B211" s="299"/>
      <c r="C211" s="399"/>
      <c r="D211" s="396"/>
      <c r="E211" s="397"/>
      <c r="F211" s="99">
        <f>SUM(F185:F210)</f>
        <v>166550</v>
      </c>
      <c r="G211" s="96"/>
      <c r="H211" s="100"/>
      <c r="I211" s="96"/>
      <c r="J211" s="100"/>
      <c r="K211" s="96"/>
      <c r="L211" s="100"/>
      <c r="M211" s="96"/>
      <c r="N211" s="100"/>
    </row>
    <row r="212" spans="1:14">
      <c r="A212" s="269"/>
      <c r="B212" s="277"/>
      <c r="C212" s="402"/>
      <c r="D212" s="403"/>
      <c r="E212" s="404"/>
      <c r="F212" s="301"/>
      <c r="G212" s="301"/>
      <c r="H212" s="277"/>
      <c r="I212" s="277"/>
      <c r="J212" s="277"/>
      <c r="K212" s="277"/>
      <c r="L212" s="277"/>
      <c r="M212" s="277"/>
      <c r="N212" s="278"/>
    </row>
    <row r="213" spans="1:14">
      <c r="A213" s="302"/>
      <c r="B213" s="301" t="s">
        <v>197</v>
      </c>
      <c r="C213" s="303"/>
      <c r="D213" s="304"/>
      <c r="E213" s="305"/>
      <c r="F213" s="301"/>
      <c r="G213" s="301"/>
      <c r="H213" s="301"/>
      <c r="I213" s="301"/>
      <c r="J213" s="301"/>
      <c r="K213" s="301"/>
      <c r="L213" s="301"/>
      <c r="M213" s="301"/>
      <c r="N213" s="306"/>
    </row>
    <row r="214" spans="1:14">
      <c r="A214" s="302"/>
      <c r="B214" s="301"/>
      <c r="C214" s="303"/>
      <c r="D214" s="304"/>
      <c r="E214" s="305"/>
      <c r="F214" s="301"/>
      <c r="G214" s="301"/>
      <c r="H214" s="301" t="s">
        <v>99</v>
      </c>
      <c r="I214" s="301"/>
      <c r="J214" s="1387" t="s">
        <v>539</v>
      </c>
      <c r="K214" s="1387"/>
      <c r="L214" s="1387"/>
      <c r="M214" s="301"/>
      <c r="N214" s="306"/>
    </row>
    <row r="215" spans="1:14">
      <c r="A215" s="302"/>
      <c r="B215" s="301"/>
      <c r="C215" s="303"/>
      <c r="D215" s="304"/>
      <c r="E215" s="305"/>
      <c r="F215" s="301"/>
      <c r="G215" s="301"/>
      <c r="H215" s="301"/>
      <c r="I215" s="301"/>
      <c r="J215" s="1388" t="s">
        <v>408</v>
      </c>
      <c r="K215" s="1388"/>
      <c r="L215" s="1388"/>
      <c r="M215" s="301"/>
      <c r="N215" s="306"/>
    </row>
    <row r="216" spans="1:14">
      <c r="A216" s="283"/>
      <c r="B216" s="285"/>
      <c r="C216" s="280"/>
      <c r="D216" s="281"/>
      <c r="E216" s="282"/>
      <c r="F216" s="285"/>
      <c r="G216" s="285"/>
      <c r="H216" s="285"/>
      <c r="I216" s="285"/>
      <c r="J216" s="285"/>
      <c r="K216" s="285"/>
      <c r="L216" s="285"/>
      <c r="M216" s="285"/>
      <c r="N216" s="284"/>
    </row>
    <row r="234" spans="1:14">
      <c r="A234" s="261" t="s">
        <v>106</v>
      </c>
    </row>
    <row r="235" spans="1:14">
      <c r="A235" s="1397" t="s">
        <v>0</v>
      </c>
      <c r="B235" s="1397"/>
      <c r="C235" s="1397"/>
      <c r="D235" s="1397"/>
      <c r="E235" s="1397"/>
      <c r="F235" s="1397"/>
      <c r="G235" s="1397"/>
      <c r="H235" s="1397"/>
      <c r="I235" s="1397"/>
      <c r="J235" s="1397"/>
      <c r="K235" s="1397"/>
      <c r="L235" s="1397"/>
      <c r="M235" s="1397"/>
      <c r="N235" s="1397"/>
    </row>
    <row r="236" spans="1:14">
      <c r="A236" s="1398" t="s">
        <v>1</v>
      </c>
      <c r="B236" s="1398"/>
      <c r="C236" s="1398"/>
      <c r="D236" s="1398"/>
      <c r="E236" s="1398"/>
      <c r="F236" s="1398"/>
      <c r="G236" s="1398"/>
      <c r="H236" s="1398"/>
      <c r="I236" s="1398"/>
      <c r="J236" s="1398"/>
      <c r="K236" s="1398"/>
      <c r="L236" s="1398"/>
      <c r="M236" s="1398"/>
      <c r="N236" s="1398"/>
    </row>
    <row r="237" spans="1:14">
      <c r="C237" s="264"/>
      <c r="D237" s="265"/>
      <c r="E237" s="266"/>
      <c r="F237" s="267"/>
    </row>
    <row r="238" spans="1:14">
      <c r="A238" s="268" t="s">
        <v>376</v>
      </c>
      <c r="B238" s="268"/>
      <c r="C238" s="264"/>
      <c r="D238" s="265"/>
      <c r="E238" s="266"/>
    </row>
    <row r="239" spans="1:14">
      <c r="A239" s="269" t="s">
        <v>109</v>
      </c>
      <c r="B239" s="270"/>
      <c r="C239" s="271"/>
      <c r="D239" s="272"/>
      <c r="E239" s="273"/>
      <c r="F239" s="274" t="s">
        <v>110</v>
      </c>
      <c r="G239" s="275"/>
      <c r="H239" s="275"/>
      <c r="I239" s="275"/>
      <c r="J239" s="276"/>
      <c r="K239" s="277" t="s">
        <v>833</v>
      </c>
      <c r="L239" s="277"/>
      <c r="M239" s="277"/>
      <c r="N239" s="278"/>
    </row>
    <row r="240" spans="1:14">
      <c r="A240" s="279" t="s">
        <v>836</v>
      </c>
      <c r="B240" s="268"/>
      <c r="C240" s="280"/>
      <c r="D240" s="281"/>
      <c r="E240" s="282"/>
      <c r="F240" s="283" t="s">
        <v>113</v>
      </c>
      <c r="G240" s="283" t="s">
        <v>8</v>
      </c>
      <c r="H240" s="284"/>
      <c r="I240" s="274" t="s">
        <v>114</v>
      </c>
      <c r="J240" s="276"/>
      <c r="K240" s="285" t="s">
        <v>205</v>
      </c>
      <c r="L240" s="285"/>
      <c r="M240" s="285"/>
      <c r="N240" s="284"/>
    </row>
    <row r="241" spans="1:14">
      <c r="A241" s="286"/>
      <c r="B241" s="269"/>
      <c r="C241" s="287"/>
      <c r="D241" s="288"/>
      <c r="E241" s="289"/>
      <c r="F241" s="269"/>
      <c r="G241" s="1391" t="s">
        <v>116</v>
      </c>
      <c r="H241" s="1399"/>
      <c r="I241" s="1399"/>
      <c r="J241" s="1399"/>
      <c r="K241" s="1399"/>
      <c r="L241" s="1399"/>
      <c r="M241" s="1399"/>
      <c r="N241" s="1392"/>
    </row>
    <row r="242" spans="1:14">
      <c r="A242" s="408" t="s">
        <v>10</v>
      </c>
      <c r="B242" s="292" t="s">
        <v>11</v>
      </c>
      <c r="C242" s="291" t="s">
        <v>117</v>
      </c>
      <c r="D242" s="1389" t="s">
        <v>13</v>
      </c>
      <c r="E242" s="1390"/>
      <c r="F242" s="292" t="s">
        <v>14</v>
      </c>
      <c r="G242" s="1391" t="s">
        <v>118</v>
      </c>
      <c r="H242" s="1392"/>
      <c r="I242" s="1391" t="s">
        <v>119</v>
      </c>
      <c r="J242" s="1392"/>
      <c r="K242" s="1391" t="s">
        <v>120</v>
      </c>
      <c r="L242" s="1392"/>
      <c r="M242" s="1391" t="s">
        <v>121</v>
      </c>
      <c r="N242" s="1392"/>
    </row>
    <row r="243" spans="1:14" ht="13.5" thickBot="1">
      <c r="A243" s="293"/>
      <c r="B243" s="283"/>
      <c r="C243" s="294"/>
      <c r="D243" s="295"/>
      <c r="E243" s="296"/>
      <c r="F243" s="283"/>
      <c r="G243" s="297" t="s">
        <v>22</v>
      </c>
      <c r="H243" s="96" t="s">
        <v>21</v>
      </c>
      <c r="I243" s="96" t="s">
        <v>22</v>
      </c>
      <c r="J243" s="96" t="s">
        <v>122</v>
      </c>
      <c r="K243" s="297" t="s">
        <v>22</v>
      </c>
      <c r="L243" s="298" t="s">
        <v>122</v>
      </c>
      <c r="M243" s="297" t="s">
        <v>22</v>
      </c>
      <c r="N243" s="297" t="s">
        <v>21</v>
      </c>
    </row>
    <row r="244" spans="1:14" ht="16" thickBot="1">
      <c r="A244" s="96">
        <v>1</v>
      </c>
      <c r="B244" s="394" t="s">
        <v>482</v>
      </c>
      <c r="C244" s="395">
        <v>27.78</v>
      </c>
      <c r="D244" s="396">
        <v>3</v>
      </c>
      <c r="E244" s="397" t="s">
        <v>68</v>
      </c>
      <c r="F244" s="99">
        <v>1000</v>
      </c>
      <c r="G244" s="96">
        <v>1</v>
      </c>
      <c r="H244" s="100">
        <v>333.33</v>
      </c>
      <c r="I244" s="96">
        <v>1</v>
      </c>
      <c r="J244" s="100">
        <v>333.33</v>
      </c>
      <c r="K244" s="96">
        <v>1</v>
      </c>
      <c r="L244" s="100">
        <v>333.33</v>
      </c>
      <c r="M244" s="96"/>
      <c r="N244" s="100"/>
    </row>
    <row r="245" spans="1:14" ht="16" thickBot="1">
      <c r="A245" s="96">
        <v>2</v>
      </c>
      <c r="B245" s="398" t="s">
        <v>483</v>
      </c>
      <c r="C245" s="395">
        <v>83.33</v>
      </c>
      <c r="D245" s="396">
        <v>2</v>
      </c>
      <c r="E245" s="397" t="s">
        <v>68</v>
      </c>
      <c r="F245" s="99">
        <v>2000</v>
      </c>
      <c r="G245" s="96">
        <v>1</v>
      </c>
      <c r="H245" s="100">
        <v>1000</v>
      </c>
      <c r="I245" s="96"/>
      <c r="J245" s="100"/>
      <c r="K245" s="96">
        <v>1</v>
      </c>
      <c r="L245" s="100">
        <v>1000</v>
      </c>
      <c r="M245" s="96"/>
      <c r="N245" s="100"/>
    </row>
    <row r="246" spans="1:14" ht="16" thickBot="1">
      <c r="A246" s="96">
        <v>3</v>
      </c>
      <c r="B246" s="398" t="s">
        <v>484</v>
      </c>
      <c r="C246" s="399">
        <v>83.33</v>
      </c>
      <c r="D246" s="396">
        <v>2</v>
      </c>
      <c r="E246" s="397" t="s">
        <v>68</v>
      </c>
      <c r="F246" s="99">
        <v>2000</v>
      </c>
      <c r="G246" s="96">
        <v>1</v>
      </c>
      <c r="H246" s="100">
        <v>1000</v>
      </c>
      <c r="I246" s="96"/>
      <c r="J246" s="100"/>
      <c r="K246" s="96">
        <v>1</v>
      </c>
      <c r="L246" s="100">
        <v>1000</v>
      </c>
      <c r="M246" s="96"/>
      <c r="N246" s="100"/>
    </row>
    <row r="247" spans="1:14" ht="16" thickBot="1">
      <c r="A247" s="96">
        <v>4</v>
      </c>
      <c r="B247" s="398" t="s">
        <v>485</v>
      </c>
      <c r="C247" s="399">
        <v>250</v>
      </c>
      <c r="D247" s="396">
        <v>5</v>
      </c>
      <c r="E247" s="397" t="s">
        <v>128</v>
      </c>
      <c r="F247" s="99">
        <v>1250</v>
      </c>
      <c r="G247" s="96">
        <v>2</v>
      </c>
      <c r="H247" s="100">
        <v>500</v>
      </c>
      <c r="I247" s="96">
        <v>2</v>
      </c>
      <c r="J247" s="100">
        <v>500</v>
      </c>
      <c r="K247" s="96">
        <v>1</v>
      </c>
      <c r="L247" s="100">
        <v>250</v>
      </c>
      <c r="M247" s="96"/>
      <c r="N247" s="100"/>
    </row>
    <row r="248" spans="1:14" ht="16" thickBot="1">
      <c r="A248" s="96">
        <v>5</v>
      </c>
      <c r="B248" s="398" t="s">
        <v>486</v>
      </c>
      <c r="C248" s="395">
        <v>150</v>
      </c>
      <c r="D248" s="396">
        <v>5</v>
      </c>
      <c r="E248" s="397" t="s">
        <v>128</v>
      </c>
      <c r="F248" s="99">
        <v>750</v>
      </c>
      <c r="G248" s="96">
        <v>2</v>
      </c>
      <c r="H248" s="100">
        <v>300</v>
      </c>
      <c r="I248" s="96">
        <v>2</v>
      </c>
      <c r="J248" s="100">
        <v>300</v>
      </c>
      <c r="K248" s="96">
        <v>1</v>
      </c>
      <c r="L248" s="100">
        <v>150</v>
      </c>
      <c r="M248" s="96"/>
      <c r="N248" s="100"/>
    </row>
    <row r="249" spans="1:14" ht="16" thickBot="1">
      <c r="A249" s="96">
        <v>6</v>
      </c>
      <c r="B249" s="398" t="s">
        <v>487</v>
      </c>
      <c r="C249" s="395">
        <v>2500</v>
      </c>
      <c r="D249" s="396">
        <v>1</v>
      </c>
      <c r="E249" s="397" t="s">
        <v>128</v>
      </c>
      <c r="F249" s="99">
        <v>2500</v>
      </c>
      <c r="G249" s="96">
        <v>1</v>
      </c>
      <c r="H249" s="100">
        <v>2500</v>
      </c>
      <c r="I249" s="96"/>
      <c r="J249" s="100"/>
      <c r="K249" s="96"/>
      <c r="L249" s="100"/>
      <c r="M249" s="96"/>
      <c r="N249" s="100"/>
    </row>
    <row r="250" spans="1:14" ht="16" thickBot="1">
      <c r="A250" s="96">
        <v>7</v>
      </c>
      <c r="B250" s="398" t="s">
        <v>488</v>
      </c>
      <c r="C250" s="395">
        <v>500</v>
      </c>
      <c r="D250" s="396">
        <v>1</v>
      </c>
      <c r="E250" s="397" t="s">
        <v>68</v>
      </c>
      <c r="F250" s="99">
        <v>500</v>
      </c>
      <c r="G250" s="96">
        <v>1</v>
      </c>
      <c r="H250" s="100">
        <v>500</v>
      </c>
      <c r="I250" s="96"/>
      <c r="J250" s="100"/>
      <c r="K250" s="96"/>
      <c r="L250" s="100"/>
      <c r="M250" s="96"/>
      <c r="N250" s="100"/>
    </row>
    <row r="251" spans="1:14" ht="16" thickBot="1">
      <c r="A251" s="96">
        <v>8</v>
      </c>
      <c r="B251" s="398" t="s">
        <v>489</v>
      </c>
      <c r="C251" s="395">
        <v>500</v>
      </c>
      <c r="D251" s="396">
        <v>1</v>
      </c>
      <c r="E251" s="397" t="s">
        <v>68</v>
      </c>
      <c r="F251" s="99">
        <v>500</v>
      </c>
      <c r="G251" s="96">
        <v>1</v>
      </c>
      <c r="H251" s="100">
        <v>500</v>
      </c>
      <c r="I251" s="96">
        <v>1</v>
      </c>
      <c r="J251" s="100">
        <v>500</v>
      </c>
      <c r="K251" s="96">
        <v>1</v>
      </c>
      <c r="L251" s="100">
        <v>500</v>
      </c>
      <c r="M251" s="96"/>
      <c r="N251" s="100"/>
    </row>
    <row r="252" spans="1:14" ht="16" thickBot="1">
      <c r="A252" s="96">
        <v>9</v>
      </c>
      <c r="B252" s="398" t="s">
        <v>490</v>
      </c>
      <c r="C252" s="395">
        <v>38.22</v>
      </c>
      <c r="D252" s="396">
        <v>3</v>
      </c>
      <c r="E252" s="397" t="s">
        <v>398</v>
      </c>
      <c r="F252" s="99">
        <v>114.66</v>
      </c>
      <c r="G252" s="96">
        <v>1</v>
      </c>
      <c r="H252" s="100">
        <v>38.22</v>
      </c>
      <c r="I252" s="96">
        <v>1</v>
      </c>
      <c r="J252" s="100">
        <v>38.22</v>
      </c>
      <c r="K252" s="96">
        <v>1</v>
      </c>
      <c r="L252" s="100">
        <v>38.22</v>
      </c>
      <c r="M252" s="96"/>
      <c r="N252" s="100"/>
    </row>
    <row r="253" spans="1:14" ht="16" thickBot="1">
      <c r="A253" s="96">
        <v>10</v>
      </c>
      <c r="B253" s="398" t="s">
        <v>491</v>
      </c>
      <c r="C253" s="395">
        <v>100</v>
      </c>
      <c r="D253" s="396">
        <v>10</v>
      </c>
      <c r="E253" s="397" t="s">
        <v>128</v>
      </c>
      <c r="F253" s="99">
        <v>1000</v>
      </c>
      <c r="G253" s="96">
        <v>3</v>
      </c>
      <c r="H253" s="100">
        <v>300</v>
      </c>
      <c r="I253" s="96">
        <v>3</v>
      </c>
      <c r="J253" s="100">
        <v>300</v>
      </c>
      <c r="K253" s="96">
        <v>2</v>
      </c>
      <c r="L253" s="100">
        <v>200</v>
      </c>
      <c r="M253" s="96">
        <v>2</v>
      </c>
      <c r="N253" s="100">
        <v>200</v>
      </c>
    </row>
    <row r="254" spans="1:14" ht="16" thickBot="1">
      <c r="A254" s="96">
        <v>11</v>
      </c>
      <c r="B254" s="398" t="s">
        <v>492</v>
      </c>
      <c r="C254" s="400">
        <v>20</v>
      </c>
      <c r="D254" s="396">
        <v>10</v>
      </c>
      <c r="E254" s="397" t="s">
        <v>128</v>
      </c>
      <c r="F254" s="99">
        <v>200</v>
      </c>
      <c r="G254" s="96">
        <v>3</v>
      </c>
      <c r="H254" s="100">
        <v>60</v>
      </c>
      <c r="I254" s="96">
        <v>2</v>
      </c>
      <c r="J254" s="100">
        <v>40</v>
      </c>
      <c r="K254" s="96">
        <v>3</v>
      </c>
      <c r="L254" s="100">
        <v>60</v>
      </c>
      <c r="M254" s="96">
        <v>2</v>
      </c>
      <c r="N254" s="100">
        <v>40</v>
      </c>
    </row>
    <row r="255" spans="1:14" ht="16" thickBot="1">
      <c r="A255" s="96">
        <v>12</v>
      </c>
      <c r="B255" s="398" t="s">
        <v>283</v>
      </c>
      <c r="C255" s="395">
        <v>100</v>
      </c>
      <c r="D255" s="396">
        <v>6</v>
      </c>
      <c r="E255" s="410" t="s">
        <v>128</v>
      </c>
      <c r="F255" s="99">
        <v>600</v>
      </c>
      <c r="G255" s="96">
        <v>2</v>
      </c>
      <c r="H255" s="100">
        <v>200</v>
      </c>
      <c r="I255" s="96">
        <v>2</v>
      </c>
      <c r="J255" s="100">
        <v>200</v>
      </c>
      <c r="K255" s="96">
        <v>2</v>
      </c>
      <c r="L255" s="100">
        <v>200</v>
      </c>
      <c r="M255" s="96"/>
      <c r="N255" s="100"/>
    </row>
    <row r="256" spans="1:14" ht="16" thickBot="1">
      <c r="A256" s="96">
        <v>13</v>
      </c>
      <c r="B256" s="398" t="s">
        <v>493</v>
      </c>
      <c r="C256" s="395">
        <v>150</v>
      </c>
      <c r="D256" s="396">
        <v>20</v>
      </c>
      <c r="E256" s="397" t="s">
        <v>494</v>
      </c>
      <c r="F256" s="99">
        <v>3000</v>
      </c>
      <c r="G256" s="96">
        <v>5</v>
      </c>
      <c r="H256" s="100">
        <v>750</v>
      </c>
      <c r="I256" s="96">
        <v>5</v>
      </c>
      <c r="J256" s="100">
        <v>750</v>
      </c>
      <c r="K256" s="96">
        <v>5</v>
      </c>
      <c r="L256" s="100">
        <v>750</v>
      </c>
      <c r="M256" s="96">
        <v>5</v>
      </c>
      <c r="N256" s="100">
        <v>750</v>
      </c>
    </row>
    <row r="257" spans="1:14" ht="16" thickBot="1">
      <c r="A257" s="96">
        <v>14</v>
      </c>
      <c r="B257" s="398" t="s">
        <v>495</v>
      </c>
      <c r="C257" s="395">
        <v>150</v>
      </c>
      <c r="D257" s="396">
        <v>4</v>
      </c>
      <c r="E257" s="397" t="s">
        <v>128</v>
      </c>
      <c r="F257" s="99">
        <v>600</v>
      </c>
      <c r="G257" s="96">
        <v>1</v>
      </c>
      <c r="H257" s="100">
        <v>150</v>
      </c>
      <c r="I257" s="96">
        <v>1</v>
      </c>
      <c r="J257" s="100">
        <v>150</v>
      </c>
      <c r="K257" s="96">
        <v>1</v>
      </c>
      <c r="L257" s="100">
        <v>150</v>
      </c>
      <c r="M257" s="96">
        <v>1</v>
      </c>
      <c r="N257" s="100">
        <v>150</v>
      </c>
    </row>
    <row r="258" spans="1:14" ht="16" thickBot="1">
      <c r="A258" s="96">
        <v>15</v>
      </c>
      <c r="B258" s="398" t="s">
        <v>496</v>
      </c>
      <c r="C258" s="395">
        <v>100</v>
      </c>
      <c r="D258" s="396">
        <v>4</v>
      </c>
      <c r="E258" s="397" t="s">
        <v>128</v>
      </c>
      <c r="F258" s="99">
        <v>400</v>
      </c>
      <c r="G258" s="96">
        <v>1</v>
      </c>
      <c r="H258" s="100">
        <v>100</v>
      </c>
      <c r="I258" s="96">
        <v>1</v>
      </c>
      <c r="J258" s="100">
        <v>100</v>
      </c>
      <c r="K258" s="96">
        <v>1</v>
      </c>
      <c r="L258" s="100">
        <v>100</v>
      </c>
      <c r="M258" s="96">
        <v>1</v>
      </c>
      <c r="N258" s="100">
        <v>100</v>
      </c>
    </row>
    <row r="259" spans="1:14" ht="16" thickBot="1">
      <c r="A259" s="96">
        <v>16</v>
      </c>
      <c r="B259" s="398" t="s">
        <v>497</v>
      </c>
      <c r="C259" s="395">
        <v>50</v>
      </c>
      <c r="D259" s="396">
        <v>5</v>
      </c>
      <c r="E259" s="397" t="s">
        <v>128</v>
      </c>
      <c r="F259" s="99">
        <v>250</v>
      </c>
      <c r="G259" s="96">
        <v>2</v>
      </c>
      <c r="H259" s="100">
        <v>100</v>
      </c>
      <c r="I259" s="96">
        <v>2</v>
      </c>
      <c r="J259" s="100">
        <v>100</v>
      </c>
      <c r="K259" s="96">
        <v>1</v>
      </c>
      <c r="L259" s="100">
        <v>100</v>
      </c>
      <c r="M259" s="96"/>
      <c r="N259" s="100"/>
    </row>
    <row r="260" spans="1:14" ht="16" thickBot="1">
      <c r="A260" s="96">
        <v>17</v>
      </c>
      <c r="B260" s="398" t="s">
        <v>498</v>
      </c>
      <c r="C260" s="395">
        <v>300</v>
      </c>
      <c r="D260" s="396">
        <v>12</v>
      </c>
      <c r="E260" s="397" t="s">
        <v>398</v>
      </c>
      <c r="F260" s="99">
        <v>3600</v>
      </c>
      <c r="G260" s="96">
        <v>3</v>
      </c>
      <c r="H260" s="100">
        <v>900</v>
      </c>
      <c r="I260" s="96">
        <v>3</v>
      </c>
      <c r="J260" s="100">
        <v>900</v>
      </c>
      <c r="K260" s="96">
        <v>3</v>
      </c>
      <c r="L260" s="100">
        <v>900</v>
      </c>
      <c r="M260" s="96">
        <v>3</v>
      </c>
      <c r="N260" s="100">
        <v>900</v>
      </c>
    </row>
    <row r="261" spans="1:14" ht="16" thickBot="1">
      <c r="A261" s="96">
        <v>18</v>
      </c>
      <c r="B261" s="398" t="s">
        <v>499</v>
      </c>
      <c r="C261" s="395">
        <v>300</v>
      </c>
      <c r="D261" s="396">
        <v>2</v>
      </c>
      <c r="E261" s="397" t="s">
        <v>398</v>
      </c>
      <c r="F261" s="99">
        <v>600</v>
      </c>
      <c r="G261" s="96">
        <v>1</v>
      </c>
      <c r="H261" s="100">
        <v>300</v>
      </c>
      <c r="I261" s="96"/>
      <c r="J261" s="100"/>
      <c r="K261" s="96">
        <v>1</v>
      </c>
      <c r="L261" s="100">
        <v>300</v>
      </c>
      <c r="M261" s="96"/>
      <c r="N261" s="100"/>
    </row>
    <row r="262" spans="1:14" ht="16" thickBot="1">
      <c r="A262" s="96">
        <v>19</v>
      </c>
      <c r="B262" s="398" t="s">
        <v>500</v>
      </c>
      <c r="C262" s="395">
        <v>2</v>
      </c>
      <c r="D262" s="396">
        <v>200</v>
      </c>
      <c r="E262" s="397" t="s">
        <v>128</v>
      </c>
      <c r="F262" s="99">
        <v>400</v>
      </c>
      <c r="G262" s="96">
        <v>50</v>
      </c>
      <c r="H262" s="100">
        <v>100</v>
      </c>
      <c r="I262" s="96">
        <v>50</v>
      </c>
      <c r="J262" s="100">
        <v>100</v>
      </c>
      <c r="K262" s="96">
        <v>50</v>
      </c>
      <c r="L262" s="100">
        <v>100</v>
      </c>
      <c r="M262" s="96">
        <v>50</v>
      </c>
      <c r="N262" s="100">
        <v>100</v>
      </c>
    </row>
    <row r="263" spans="1:14" ht="16" thickBot="1">
      <c r="A263" s="96">
        <v>20</v>
      </c>
      <c r="B263" s="398" t="s">
        <v>501</v>
      </c>
      <c r="C263" s="395">
        <v>50</v>
      </c>
      <c r="D263" s="396">
        <v>20</v>
      </c>
      <c r="E263" s="397" t="s">
        <v>128</v>
      </c>
      <c r="F263" s="99">
        <v>1000</v>
      </c>
      <c r="G263" s="96">
        <v>5</v>
      </c>
      <c r="H263" s="100">
        <v>250</v>
      </c>
      <c r="I263" s="96">
        <v>5</v>
      </c>
      <c r="J263" s="100">
        <v>250</v>
      </c>
      <c r="K263" s="96">
        <v>5</v>
      </c>
      <c r="L263" s="100">
        <v>250</v>
      </c>
      <c r="M263" s="96">
        <v>5</v>
      </c>
      <c r="N263" s="100">
        <v>250</v>
      </c>
    </row>
    <row r="264" spans="1:14" ht="16" thickBot="1">
      <c r="A264" s="96">
        <v>21</v>
      </c>
      <c r="B264" s="398" t="s">
        <v>502</v>
      </c>
      <c r="C264" s="395">
        <v>100</v>
      </c>
      <c r="D264" s="396">
        <v>10</v>
      </c>
      <c r="E264" s="397" t="s">
        <v>398</v>
      </c>
      <c r="F264" s="99">
        <v>1000</v>
      </c>
      <c r="G264" s="96">
        <v>3</v>
      </c>
      <c r="H264" s="100">
        <v>300</v>
      </c>
      <c r="I264" s="96">
        <v>2</v>
      </c>
      <c r="J264" s="100">
        <v>200</v>
      </c>
      <c r="K264" s="96">
        <v>3</v>
      </c>
      <c r="L264" s="100">
        <v>300</v>
      </c>
      <c r="M264" s="96">
        <v>2</v>
      </c>
      <c r="N264" s="100">
        <v>200</v>
      </c>
    </row>
    <row r="265" spans="1:14" ht="16" thickBot="1">
      <c r="A265" s="96">
        <v>22</v>
      </c>
      <c r="B265" s="398" t="s">
        <v>503</v>
      </c>
      <c r="C265" s="395">
        <v>8.33</v>
      </c>
      <c r="D265" s="396">
        <v>3</v>
      </c>
      <c r="E265" s="397" t="s">
        <v>68</v>
      </c>
      <c r="F265" s="99">
        <v>300</v>
      </c>
      <c r="G265" s="96">
        <v>1</v>
      </c>
      <c r="H265" s="100">
        <v>99.96</v>
      </c>
      <c r="I265" s="96">
        <v>1</v>
      </c>
      <c r="J265" s="100">
        <v>99.96</v>
      </c>
      <c r="K265" s="96">
        <v>1</v>
      </c>
      <c r="L265" s="100">
        <v>99.96</v>
      </c>
      <c r="M265" s="96"/>
      <c r="N265" s="100"/>
    </row>
    <row r="266" spans="1:14" ht="16" thickBot="1">
      <c r="A266" s="96">
        <v>23</v>
      </c>
      <c r="B266" s="398" t="s">
        <v>504</v>
      </c>
      <c r="C266" s="395">
        <v>50</v>
      </c>
      <c r="D266" s="396">
        <v>3</v>
      </c>
      <c r="E266" s="397" t="s">
        <v>128</v>
      </c>
      <c r="F266" s="99">
        <v>150</v>
      </c>
      <c r="G266" s="96">
        <v>1</v>
      </c>
      <c r="H266" s="100">
        <v>50</v>
      </c>
      <c r="I266" s="96">
        <v>1</v>
      </c>
      <c r="J266" s="100">
        <v>50</v>
      </c>
      <c r="K266" s="96">
        <v>1</v>
      </c>
      <c r="L266" s="100">
        <v>50</v>
      </c>
      <c r="M266" s="96"/>
      <c r="N266" s="100"/>
    </row>
    <row r="267" spans="1:14" ht="16" thickBot="1">
      <c r="A267" s="96">
        <v>24</v>
      </c>
      <c r="B267" s="398" t="s">
        <v>505</v>
      </c>
      <c r="C267" s="399">
        <v>100</v>
      </c>
      <c r="D267" s="396">
        <v>3</v>
      </c>
      <c r="E267" s="397" t="s">
        <v>128</v>
      </c>
      <c r="F267" s="99">
        <v>300</v>
      </c>
      <c r="G267" s="96">
        <v>1</v>
      </c>
      <c r="H267" s="100">
        <v>100</v>
      </c>
      <c r="I267" s="96">
        <v>1</v>
      </c>
      <c r="J267" s="100">
        <v>100</v>
      </c>
      <c r="K267" s="96">
        <v>1</v>
      </c>
      <c r="L267" s="100">
        <v>100</v>
      </c>
      <c r="M267" s="96"/>
      <c r="N267" s="100"/>
    </row>
    <row r="268" spans="1:14" ht="16" thickBot="1">
      <c r="A268" s="96">
        <v>25</v>
      </c>
      <c r="B268" s="398" t="s">
        <v>506</v>
      </c>
      <c r="C268" s="399">
        <v>139.41999999999999</v>
      </c>
      <c r="D268" s="396">
        <v>8</v>
      </c>
      <c r="E268" s="397" t="s">
        <v>404</v>
      </c>
      <c r="F268" s="99">
        <v>1115.3399999999999</v>
      </c>
      <c r="G268" s="96">
        <v>3</v>
      </c>
      <c r="H268" s="100">
        <v>418.26</v>
      </c>
      <c r="I268" s="96">
        <v>3</v>
      </c>
      <c r="J268" s="100">
        <v>418.26</v>
      </c>
      <c r="K268" s="96">
        <v>3</v>
      </c>
      <c r="L268" s="100">
        <v>418.26</v>
      </c>
      <c r="M268" s="96">
        <v>3</v>
      </c>
      <c r="N268" s="100">
        <v>418.26</v>
      </c>
    </row>
    <row r="269" spans="1:14">
      <c r="A269" s="96"/>
      <c r="B269" s="299"/>
      <c r="C269" s="399"/>
      <c r="D269" s="396"/>
      <c r="E269" s="397"/>
      <c r="F269" s="99"/>
      <c r="G269" s="96"/>
      <c r="H269" s="100"/>
      <c r="I269" s="96"/>
      <c r="J269" s="100"/>
      <c r="K269" s="96"/>
      <c r="L269" s="100"/>
      <c r="M269" s="96"/>
      <c r="N269" s="100"/>
    </row>
    <row r="270" spans="1:14">
      <c r="A270" s="96" t="s">
        <v>196</v>
      </c>
      <c r="B270" s="299"/>
      <c r="C270" s="399"/>
      <c r="D270" s="396"/>
      <c r="E270" s="397"/>
      <c r="F270" s="99">
        <f>SUM(F244:F269)</f>
        <v>25130</v>
      </c>
      <c r="G270" s="96"/>
      <c r="H270" s="100"/>
      <c r="I270" s="96"/>
      <c r="J270" s="100"/>
      <c r="K270" s="96"/>
      <c r="L270" s="100"/>
      <c r="M270" s="96"/>
      <c r="N270" s="100"/>
    </row>
    <row r="271" spans="1:14">
      <c r="A271" s="269"/>
      <c r="B271" s="277"/>
      <c r="C271" s="402"/>
      <c r="D271" s="403"/>
      <c r="E271" s="404"/>
      <c r="F271" s="301"/>
      <c r="G271" s="301"/>
      <c r="H271" s="277"/>
      <c r="I271" s="277"/>
      <c r="J271" s="277"/>
      <c r="K271" s="277"/>
      <c r="L271" s="277"/>
      <c r="M271" s="277"/>
      <c r="N271" s="278"/>
    </row>
    <row r="272" spans="1:14">
      <c r="A272" s="302"/>
      <c r="B272" s="301" t="s">
        <v>197</v>
      </c>
      <c r="C272" s="303"/>
      <c r="D272" s="304"/>
      <c r="E272" s="305"/>
      <c r="F272" s="301"/>
      <c r="G272" s="301"/>
      <c r="H272" s="301"/>
      <c r="I272" s="301"/>
      <c r="J272" s="301"/>
      <c r="K272" s="301"/>
      <c r="L272" s="301"/>
      <c r="M272" s="301"/>
      <c r="N272" s="306"/>
    </row>
    <row r="273" spans="1:14">
      <c r="A273" s="302"/>
      <c r="B273" s="301"/>
      <c r="C273" s="303"/>
      <c r="D273" s="304"/>
      <c r="E273" s="305"/>
      <c r="F273" s="301"/>
      <c r="G273" s="301"/>
      <c r="H273" s="301" t="s">
        <v>99</v>
      </c>
      <c r="I273" s="301"/>
      <c r="J273" s="1387" t="s">
        <v>539</v>
      </c>
      <c r="K273" s="1387"/>
      <c r="L273" s="1387"/>
      <c r="M273" s="301"/>
      <c r="N273" s="306"/>
    </row>
    <row r="274" spans="1:14">
      <c r="A274" s="302"/>
      <c r="B274" s="301"/>
      <c r="C274" s="303"/>
      <c r="D274" s="304"/>
      <c r="E274" s="305"/>
      <c r="F274" s="301"/>
      <c r="G274" s="301"/>
      <c r="H274" s="301"/>
      <c r="I274" s="301"/>
      <c r="J274" s="1388" t="s">
        <v>408</v>
      </c>
      <c r="K274" s="1388"/>
      <c r="L274" s="1388"/>
      <c r="M274" s="301"/>
      <c r="N274" s="306"/>
    </row>
    <row r="275" spans="1:14">
      <c r="A275" s="283"/>
      <c r="B275" s="285"/>
      <c r="C275" s="280"/>
      <c r="D275" s="281"/>
      <c r="E275" s="282"/>
      <c r="F275" s="285"/>
      <c r="G275" s="285"/>
      <c r="H275" s="285"/>
      <c r="I275" s="285"/>
      <c r="J275" s="285"/>
      <c r="K275" s="285"/>
      <c r="L275" s="285"/>
      <c r="M275" s="285"/>
      <c r="N275" s="284"/>
    </row>
    <row r="293" spans="1:14">
      <c r="A293" s="261" t="s">
        <v>106</v>
      </c>
    </row>
    <row r="294" spans="1:14">
      <c r="A294" s="1397" t="s">
        <v>0</v>
      </c>
      <c r="B294" s="1397"/>
      <c r="C294" s="1397"/>
      <c r="D294" s="1397"/>
      <c r="E294" s="1397"/>
      <c r="F294" s="1397"/>
      <c r="G294" s="1397"/>
      <c r="H294" s="1397"/>
      <c r="I294" s="1397"/>
      <c r="J294" s="1397"/>
      <c r="K294" s="1397"/>
      <c r="L294" s="1397"/>
      <c r="M294" s="1397"/>
      <c r="N294" s="1397"/>
    </row>
    <row r="295" spans="1:14">
      <c r="A295" s="1398" t="s">
        <v>1</v>
      </c>
      <c r="B295" s="1398"/>
      <c r="C295" s="1398"/>
      <c r="D295" s="1398"/>
      <c r="E295" s="1398"/>
      <c r="F295" s="1398"/>
      <c r="G295" s="1398"/>
      <c r="H295" s="1398"/>
      <c r="I295" s="1398"/>
      <c r="J295" s="1398"/>
      <c r="K295" s="1398"/>
      <c r="L295" s="1398"/>
      <c r="M295" s="1398"/>
      <c r="N295" s="1398"/>
    </row>
    <row r="296" spans="1:14">
      <c r="C296" s="264"/>
      <c r="D296" s="265"/>
      <c r="E296" s="266"/>
      <c r="F296" s="267"/>
    </row>
    <row r="297" spans="1:14">
      <c r="A297" s="268" t="s">
        <v>376</v>
      </c>
      <c r="B297" s="268"/>
      <c r="C297" s="264"/>
      <c r="D297" s="265"/>
      <c r="E297" s="266"/>
    </row>
    <row r="298" spans="1:14">
      <c r="A298" s="269" t="s">
        <v>109</v>
      </c>
      <c r="B298" s="270"/>
      <c r="C298" s="271"/>
      <c r="D298" s="272"/>
      <c r="E298" s="273"/>
      <c r="F298" s="274" t="s">
        <v>110</v>
      </c>
      <c r="G298" s="275"/>
      <c r="H298" s="275"/>
      <c r="I298" s="275"/>
      <c r="J298" s="276"/>
      <c r="K298" s="277" t="s">
        <v>834</v>
      </c>
      <c r="L298" s="277"/>
      <c r="M298" s="277"/>
      <c r="N298" s="278"/>
    </row>
    <row r="299" spans="1:14">
      <c r="A299" s="279" t="s">
        <v>836</v>
      </c>
      <c r="B299" s="268"/>
      <c r="C299" s="280"/>
      <c r="D299" s="281"/>
      <c r="E299" s="282"/>
      <c r="F299" s="283" t="s">
        <v>113</v>
      </c>
      <c r="G299" s="283" t="s">
        <v>8</v>
      </c>
      <c r="H299" s="284"/>
      <c r="I299" s="274" t="s">
        <v>114</v>
      </c>
      <c r="J299" s="276"/>
      <c r="K299" s="285" t="s">
        <v>205</v>
      </c>
      <c r="L299" s="285"/>
      <c r="M299" s="285"/>
      <c r="N299" s="284"/>
    </row>
    <row r="300" spans="1:14">
      <c r="A300" s="286"/>
      <c r="B300" s="269"/>
      <c r="C300" s="287"/>
      <c r="D300" s="288"/>
      <c r="E300" s="289"/>
      <c r="F300" s="269"/>
      <c r="G300" s="1391" t="s">
        <v>116</v>
      </c>
      <c r="H300" s="1399"/>
      <c r="I300" s="1399"/>
      <c r="J300" s="1399"/>
      <c r="K300" s="1399"/>
      <c r="L300" s="1399"/>
      <c r="M300" s="1399"/>
      <c r="N300" s="1392"/>
    </row>
    <row r="301" spans="1:14">
      <c r="A301" s="408" t="s">
        <v>10</v>
      </c>
      <c r="B301" s="292" t="s">
        <v>11</v>
      </c>
      <c r="C301" s="291" t="s">
        <v>117</v>
      </c>
      <c r="D301" s="1389" t="s">
        <v>13</v>
      </c>
      <c r="E301" s="1390"/>
      <c r="F301" s="292" t="s">
        <v>14</v>
      </c>
      <c r="G301" s="1391" t="s">
        <v>118</v>
      </c>
      <c r="H301" s="1392"/>
      <c r="I301" s="1391" t="s">
        <v>119</v>
      </c>
      <c r="J301" s="1392"/>
      <c r="K301" s="1391" t="s">
        <v>120</v>
      </c>
      <c r="L301" s="1392"/>
      <c r="M301" s="1391" t="s">
        <v>121</v>
      </c>
      <c r="N301" s="1392"/>
    </row>
    <row r="302" spans="1:14" ht="13.5" thickBot="1">
      <c r="A302" s="293"/>
      <c r="B302" s="283"/>
      <c r="C302" s="294"/>
      <c r="D302" s="295"/>
      <c r="E302" s="296"/>
      <c r="F302" s="283"/>
      <c r="G302" s="297" t="s">
        <v>22</v>
      </c>
      <c r="H302" s="96" t="s">
        <v>21</v>
      </c>
      <c r="I302" s="96" t="s">
        <v>22</v>
      </c>
      <c r="J302" s="96" t="s">
        <v>122</v>
      </c>
      <c r="K302" s="297" t="s">
        <v>22</v>
      </c>
      <c r="L302" s="298" t="s">
        <v>122</v>
      </c>
      <c r="M302" s="297" t="s">
        <v>22</v>
      </c>
      <c r="N302" s="297" t="s">
        <v>21</v>
      </c>
    </row>
    <row r="303" spans="1:14" ht="16" thickBot="1">
      <c r="A303" s="96">
        <v>1</v>
      </c>
      <c r="B303" s="394" t="s">
        <v>507</v>
      </c>
      <c r="C303" s="395">
        <v>100</v>
      </c>
      <c r="D303" s="396">
        <v>10</v>
      </c>
      <c r="E303" s="397" t="s">
        <v>128</v>
      </c>
      <c r="F303" s="99">
        <v>1000</v>
      </c>
      <c r="G303" s="96">
        <v>3</v>
      </c>
      <c r="H303" s="100">
        <v>300</v>
      </c>
      <c r="I303" s="96">
        <v>2</v>
      </c>
      <c r="J303" s="100">
        <v>200</v>
      </c>
      <c r="K303" s="96">
        <v>3</v>
      </c>
      <c r="L303" s="100">
        <v>300</v>
      </c>
      <c r="M303" s="96">
        <v>2</v>
      </c>
      <c r="N303" s="100">
        <v>200</v>
      </c>
    </row>
    <row r="304" spans="1:14" ht="16" thickBot="1">
      <c r="A304" s="96">
        <v>2</v>
      </c>
      <c r="B304" s="398" t="s">
        <v>508</v>
      </c>
      <c r="C304" s="395">
        <v>30</v>
      </c>
      <c r="D304" s="396">
        <v>10</v>
      </c>
      <c r="E304" s="397" t="s">
        <v>128</v>
      </c>
      <c r="F304" s="99">
        <v>300</v>
      </c>
      <c r="G304" s="96">
        <v>3</v>
      </c>
      <c r="H304" s="100">
        <v>90</v>
      </c>
      <c r="I304" s="96">
        <v>2</v>
      </c>
      <c r="J304" s="100">
        <v>60</v>
      </c>
      <c r="K304" s="96">
        <v>3</v>
      </c>
      <c r="L304" s="100">
        <v>90</v>
      </c>
      <c r="M304" s="96">
        <v>2</v>
      </c>
      <c r="N304" s="100">
        <v>60</v>
      </c>
    </row>
    <row r="305" spans="1:14" ht="16" thickBot="1">
      <c r="A305" s="96">
        <v>3</v>
      </c>
      <c r="B305" s="398" t="s">
        <v>509</v>
      </c>
      <c r="C305" s="399">
        <v>200</v>
      </c>
      <c r="D305" s="396">
        <v>5</v>
      </c>
      <c r="E305" s="397" t="s">
        <v>510</v>
      </c>
      <c r="F305" s="99">
        <v>1000</v>
      </c>
      <c r="G305" s="96">
        <v>3</v>
      </c>
      <c r="H305" s="100">
        <v>600</v>
      </c>
      <c r="I305" s="96">
        <v>1</v>
      </c>
      <c r="J305" s="100">
        <v>200</v>
      </c>
      <c r="K305" s="96">
        <v>1</v>
      </c>
      <c r="L305" s="100">
        <v>200</v>
      </c>
      <c r="M305" s="96"/>
      <c r="N305" s="100"/>
    </row>
    <row r="306" spans="1:14" ht="16" thickBot="1">
      <c r="A306" s="96">
        <v>4</v>
      </c>
      <c r="B306" s="398" t="s">
        <v>511</v>
      </c>
      <c r="C306" s="399">
        <v>200</v>
      </c>
      <c r="D306" s="396">
        <v>5</v>
      </c>
      <c r="E306" s="397" t="s">
        <v>510</v>
      </c>
      <c r="F306" s="99">
        <v>1000</v>
      </c>
      <c r="G306" s="96">
        <v>3</v>
      </c>
      <c r="H306" s="100">
        <v>600</v>
      </c>
      <c r="I306" s="96">
        <v>2</v>
      </c>
      <c r="J306" s="100">
        <v>400</v>
      </c>
      <c r="K306" s="96"/>
      <c r="L306" s="100"/>
      <c r="M306" s="96"/>
      <c r="N306" s="100"/>
    </row>
    <row r="307" spans="1:14" ht="16" thickBot="1">
      <c r="A307" s="96">
        <v>5</v>
      </c>
      <c r="B307" s="398" t="s">
        <v>512</v>
      </c>
      <c r="C307" s="395">
        <v>30</v>
      </c>
      <c r="D307" s="396">
        <v>20</v>
      </c>
      <c r="E307" s="397" t="s">
        <v>128</v>
      </c>
      <c r="F307" s="99">
        <v>600</v>
      </c>
      <c r="G307" s="96">
        <v>5</v>
      </c>
      <c r="H307" s="100">
        <v>150</v>
      </c>
      <c r="I307" s="96">
        <v>5</v>
      </c>
      <c r="J307" s="100">
        <v>150</v>
      </c>
      <c r="K307" s="96">
        <v>5</v>
      </c>
      <c r="L307" s="100">
        <v>150</v>
      </c>
      <c r="M307" s="96">
        <v>5</v>
      </c>
      <c r="N307" s="100">
        <v>150</v>
      </c>
    </row>
    <row r="308" spans="1:14" ht="16" thickBot="1">
      <c r="A308" s="96">
        <v>6</v>
      </c>
      <c r="B308" s="398" t="s">
        <v>513</v>
      </c>
      <c r="C308" s="395">
        <v>50</v>
      </c>
      <c r="D308" s="396">
        <v>100</v>
      </c>
      <c r="E308" s="397" t="s">
        <v>128</v>
      </c>
      <c r="F308" s="99">
        <v>5000</v>
      </c>
      <c r="G308" s="96">
        <v>25</v>
      </c>
      <c r="H308" s="100">
        <v>1250</v>
      </c>
      <c r="I308" s="96">
        <v>25</v>
      </c>
      <c r="J308" s="100">
        <v>1250</v>
      </c>
      <c r="K308" s="96">
        <v>25</v>
      </c>
      <c r="L308" s="100">
        <v>1250</v>
      </c>
      <c r="M308" s="96">
        <v>25</v>
      </c>
      <c r="N308" s="100">
        <v>1250</v>
      </c>
    </row>
    <row r="309" spans="1:14" ht="16" thickBot="1">
      <c r="A309" s="96">
        <v>7</v>
      </c>
      <c r="B309" s="398" t="s">
        <v>514</v>
      </c>
      <c r="C309" s="395">
        <v>10000</v>
      </c>
      <c r="D309" s="396">
        <v>1</v>
      </c>
      <c r="E309" s="397" t="s">
        <v>36</v>
      </c>
      <c r="F309" s="99">
        <v>10000</v>
      </c>
      <c r="G309" s="96">
        <v>1</v>
      </c>
      <c r="H309" s="100">
        <v>10000</v>
      </c>
      <c r="I309" s="96"/>
      <c r="J309" s="100"/>
      <c r="K309" s="96"/>
      <c r="L309" s="100"/>
      <c r="M309" s="96"/>
      <c r="N309" s="100"/>
    </row>
    <row r="310" spans="1:14" ht="16" thickBot="1">
      <c r="A310" s="96">
        <v>8</v>
      </c>
      <c r="B310" s="398" t="s">
        <v>515</v>
      </c>
      <c r="C310" s="395">
        <v>500</v>
      </c>
      <c r="D310" s="396">
        <v>2</v>
      </c>
      <c r="E310" s="397" t="s">
        <v>128</v>
      </c>
      <c r="F310" s="99">
        <v>1000</v>
      </c>
      <c r="G310" s="96">
        <v>2</v>
      </c>
      <c r="H310" s="100">
        <v>1000</v>
      </c>
      <c r="I310" s="96"/>
      <c r="J310" s="100"/>
      <c r="K310" s="96"/>
      <c r="L310" s="100"/>
      <c r="M310" s="96"/>
      <c r="N310" s="100"/>
    </row>
    <row r="311" spans="1:14" ht="16" thickBot="1">
      <c r="A311" s="96">
        <v>9</v>
      </c>
      <c r="B311" s="398" t="s">
        <v>516</v>
      </c>
      <c r="C311" s="395">
        <v>1000</v>
      </c>
      <c r="D311" s="396">
        <v>2</v>
      </c>
      <c r="E311" s="397" t="s">
        <v>36</v>
      </c>
      <c r="F311" s="99">
        <v>2000</v>
      </c>
      <c r="G311" s="96">
        <v>1</v>
      </c>
      <c r="H311" s="100">
        <v>1000</v>
      </c>
      <c r="I311" s="96"/>
      <c r="J311" s="100"/>
      <c r="K311" s="96">
        <v>1</v>
      </c>
      <c r="L311" s="100">
        <v>1000</v>
      </c>
      <c r="M311" s="96"/>
      <c r="N311" s="100"/>
    </row>
    <row r="312" spans="1:14" ht="16" thickBot="1">
      <c r="A312" s="96">
        <v>10</v>
      </c>
      <c r="B312" s="398" t="s">
        <v>517</v>
      </c>
      <c r="C312" s="395">
        <v>1000</v>
      </c>
      <c r="D312" s="396">
        <v>3</v>
      </c>
      <c r="E312" s="397" t="s">
        <v>36</v>
      </c>
      <c r="F312" s="99">
        <v>3000</v>
      </c>
      <c r="G312" s="96">
        <v>1</v>
      </c>
      <c r="H312" s="100">
        <v>1000</v>
      </c>
      <c r="I312" s="96">
        <v>1</v>
      </c>
      <c r="J312" s="100">
        <v>1000</v>
      </c>
      <c r="K312" s="96">
        <v>1</v>
      </c>
      <c r="L312" s="100">
        <v>1000</v>
      </c>
      <c r="M312" s="96"/>
      <c r="N312" s="100"/>
    </row>
    <row r="313" spans="1:14" ht="16" thickBot="1">
      <c r="A313" s="96">
        <v>11</v>
      </c>
      <c r="B313" s="398" t="s">
        <v>518</v>
      </c>
      <c r="C313" s="400">
        <v>10000</v>
      </c>
      <c r="D313" s="396">
        <v>1</v>
      </c>
      <c r="E313" s="397" t="s">
        <v>36</v>
      </c>
      <c r="F313" s="99">
        <v>10000</v>
      </c>
      <c r="G313" s="96">
        <v>1</v>
      </c>
      <c r="H313" s="100">
        <v>10000</v>
      </c>
      <c r="I313" s="96"/>
      <c r="J313" s="100"/>
      <c r="K313" s="96"/>
      <c r="L313" s="100"/>
      <c r="M313" s="96"/>
      <c r="N313" s="100"/>
    </row>
    <row r="314" spans="1:14" ht="16" thickBot="1">
      <c r="A314" s="96">
        <v>12</v>
      </c>
      <c r="B314" s="398" t="s">
        <v>519</v>
      </c>
      <c r="C314" s="395">
        <v>500</v>
      </c>
      <c r="D314" s="396">
        <v>3</v>
      </c>
      <c r="E314" s="409" t="s">
        <v>128</v>
      </c>
      <c r="F314" s="99">
        <v>1500</v>
      </c>
      <c r="G314" s="96">
        <v>1</v>
      </c>
      <c r="H314" s="100">
        <v>500</v>
      </c>
      <c r="I314" s="96">
        <v>1</v>
      </c>
      <c r="J314" s="100">
        <v>500</v>
      </c>
      <c r="K314" s="96">
        <v>1</v>
      </c>
      <c r="L314" s="100">
        <v>500</v>
      </c>
      <c r="M314" s="96"/>
      <c r="N314" s="100"/>
    </row>
    <row r="315" spans="1:14" ht="16" thickBot="1">
      <c r="A315" s="96">
        <v>13</v>
      </c>
      <c r="B315" s="398" t="s">
        <v>520</v>
      </c>
      <c r="C315" s="395">
        <v>41.67</v>
      </c>
      <c r="D315" s="396">
        <v>6</v>
      </c>
      <c r="E315" s="397" t="s">
        <v>68</v>
      </c>
      <c r="F315" s="99">
        <v>3000</v>
      </c>
      <c r="G315" s="96">
        <v>2</v>
      </c>
      <c r="H315" s="100">
        <v>83.34</v>
      </c>
      <c r="I315" s="96">
        <v>2</v>
      </c>
      <c r="J315" s="100">
        <v>83.34</v>
      </c>
      <c r="K315" s="96">
        <v>2</v>
      </c>
      <c r="L315" s="100">
        <v>83.34</v>
      </c>
      <c r="M315" s="96"/>
      <c r="N315" s="100"/>
    </row>
    <row r="316" spans="1:14" ht="16" thickBot="1">
      <c r="A316" s="96">
        <v>14</v>
      </c>
      <c r="B316" s="398" t="s">
        <v>521</v>
      </c>
      <c r="C316" s="395">
        <v>41.67</v>
      </c>
      <c r="D316" s="396">
        <v>6</v>
      </c>
      <c r="E316" s="397" t="s">
        <v>68</v>
      </c>
      <c r="F316" s="99">
        <v>3000</v>
      </c>
      <c r="G316" s="96">
        <v>2</v>
      </c>
      <c r="H316" s="100">
        <v>83.34</v>
      </c>
      <c r="I316" s="96">
        <v>2</v>
      </c>
      <c r="J316" s="100">
        <v>83.34</v>
      </c>
      <c r="K316" s="96">
        <v>2</v>
      </c>
      <c r="L316" s="100">
        <v>83.34</v>
      </c>
      <c r="M316" s="96"/>
      <c r="N316" s="100"/>
    </row>
    <row r="317" spans="1:14" ht="16" thickBot="1">
      <c r="A317" s="96">
        <v>15</v>
      </c>
      <c r="B317" s="398" t="s">
        <v>522</v>
      </c>
      <c r="C317" s="395">
        <v>27.78</v>
      </c>
      <c r="D317" s="396">
        <v>6</v>
      </c>
      <c r="E317" s="397" t="s">
        <v>68</v>
      </c>
      <c r="F317" s="99">
        <v>2000</v>
      </c>
      <c r="G317" s="96">
        <v>2</v>
      </c>
      <c r="H317" s="100">
        <v>55.56</v>
      </c>
      <c r="I317" s="96">
        <v>2</v>
      </c>
      <c r="J317" s="100">
        <v>55.56</v>
      </c>
      <c r="K317" s="96">
        <v>2</v>
      </c>
      <c r="L317" s="100">
        <v>55.56</v>
      </c>
      <c r="M317" s="96"/>
      <c r="N317" s="100"/>
    </row>
    <row r="318" spans="1:14" ht="16" thickBot="1">
      <c r="A318" s="96">
        <v>16</v>
      </c>
      <c r="B318" s="398" t="s">
        <v>523</v>
      </c>
      <c r="C318" s="395">
        <v>41.67</v>
      </c>
      <c r="D318" s="396">
        <v>3</v>
      </c>
      <c r="E318" s="397" t="s">
        <v>68</v>
      </c>
      <c r="F318" s="99">
        <v>1500</v>
      </c>
      <c r="G318" s="96">
        <v>1</v>
      </c>
      <c r="H318" s="395">
        <v>41.67</v>
      </c>
      <c r="I318" s="96">
        <v>1</v>
      </c>
      <c r="J318" s="395">
        <v>41.67</v>
      </c>
      <c r="K318" s="96">
        <v>1</v>
      </c>
      <c r="L318" s="395">
        <v>41.67</v>
      </c>
      <c r="M318" s="96"/>
      <c r="N318" s="100"/>
    </row>
    <row r="319" spans="1:14" ht="16" thickBot="1">
      <c r="A319" s="96"/>
      <c r="B319" s="398"/>
      <c r="C319" s="395"/>
      <c r="D319" s="396"/>
      <c r="E319" s="397"/>
      <c r="F319" s="99"/>
      <c r="G319" s="96"/>
      <c r="H319" s="100"/>
      <c r="I319" s="96"/>
      <c r="J319" s="100"/>
      <c r="K319" s="96"/>
      <c r="L319" s="100"/>
      <c r="M319" s="96"/>
      <c r="N319" s="100"/>
    </row>
    <row r="320" spans="1:14">
      <c r="A320" s="96" t="s">
        <v>196</v>
      </c>
      <c r="B320" s="299"/>
      <c r="C320" s="399"/>
      <c r="D320" s="396"/>
      <c r="E320" s="397"/>
      <c r="F320" s="99">
        <f>SUM(F302:F319)</f>
        <v>45900</v>
      </c>
      <c r="G320" s="96"/>
      <c r="H320" s="395"/>
      <c r="I320" s="96"/>
      <c r="J320" s="395"/>
      <c r="K320" s="96"/>
      <c r="L320" s="395"/>
      <c r="M320" s="96"/>
      <c r="N320" s="100"/>
    </row>
    <row r="321" spans="1:14">
      <c r="A321" s="96"/>
      <c r="B321" s="299"/>
      <c r="C321" s="399"/>
      <c r="D321" s="396"/>
      <c r="E321" s="397"/>
      <c r="F321" s="99"/>
      <c r="G321" s="96"/>
      <c r="H321" s="100"/>
      <c r="I321" s="96"/>
      <c r="J321" s="100"/>
      <c r="K321" s="96"/>
      <c r="L321" s="100"/>
      <c r="M321" s="96"/>
      <c r="N321" s="100"/>
    </row>
    <row r="322" spans="1:14">
      <c r="A322" s="269"/>
      <c r="B322" s="277"/>
      <c r="C322" s="402"/>
      <c r="D322" s="403"/>
      <c r="E322" s="404"/>
      <c r="F322" s="301"/>
      <c r="G322" s="301"/>
      <c r="H322" s="277"/>
      <c r="I322" s="277"/>
      <c r="J322" s="277"/>
      <c r="K322" s="277"/>
      <c r="L322" s="277"/>
      <c r="M322" s="277"/>
      <c r="N322" s="278"/>
    </row>
    <row r="323" spans="1:14">
      <c r="A323" s="302"/>
      <c r="B323" s="301" t="s">
        <v>197</v>
      </c>
      <c r="C323" s="303"/>
      <c r="D323" s="304"/>
      <c r="E323" s="305"/>
      <c r="F323" s="301"/>
      <c r="G323" s="301"/>
      <c r="H323" s="301"/>
      <c r="I323" s="301"/>
      <c r="J323" s="301"/>
      <c r="K323" s="301"/>
      <c r="L323" s="301"/>
      <c r="M323" s="301"/>
      <c r="N323" s="306"/>
    </row>
    <row r="324" spans="1:14">
      <c r="A324" s="302"/>
      <c r="B324" s="301"/>
      <c r="C324" s="303"/>
      <c r="D324" s="304"/>
      <c r="E324" s="305"/>
      <c r="F324" s="301"/>
      <c r="G324" s="301"/>
      <c r="H324" s="301" t="s">
        <v>99</v>
      </c>
      <c r="I324" s="301"/>
      <c r="J324" s="1387" t="s">
        <v>539</v>
      </c>
      <c r="K324" s="1387"/>
      <c r="L324" s="1387"/>
      <c r="M324" s="301"/>
      <c r="N324" s="306"/>
    </row>
    <row r="325" spans="1:14">
      <c r="A325" s="302"/>
      <c r="B325" s="301"/>
      <c r="C325" s="303"/>
      <c r="D325" s="304"/>
      <c r="E325" s="305"/>
      <c r="F325" s="301"/>
      <c r="G325" s="301"/>
      <c r="H325" s="301"/>
      <c r="I325" s="301"/>
      <c r="J325" s="1388" t="s">
        <v>408</v>
      </c>
      <c r="K325" s="1388"/>
      <c r="L325" s="1388"/>
      <c r="M325" s="301"/>
      <c r="N325" s="306"/>
    </row>
    <row r="326" spans="1:14">
      <c r="A326" s="283"/>
      <c r="B326" s="285"/>
      <c r="C326" s="280"/>
      <c r="D326" s="281"/>
      <c r="E326" s="282"/>
      <c r="F326" s="285"/>
      <c r="G326" s="285"/>
      <c r="H326" s="285"/>
      <c r="I326" s="285"/>
      <c r="J326" s="285"/>
      <c r="K326" s="285"/>
      <c r="L326" s="285"/>
      <c r="M326" s="285"/>
      <c r="N326" s="284"/>
    </row>
    <row r="334" spans="1:14">
      <c r="A334" s="261" t="s">
        <v>106</v>
      </c>
    </row>
    <row r="335" spans="1:14">
      <c r="A335" s="1397" t="s">
        <v>0</v>
      </c>
      <c r="B335" s="1397"/>
      <c r="C335" s="1397"/>
      <c r="D335" s="1397"/>
      <c r="E335" s="1397"/>
      <c r="F335" s="1397"/>
      <c r="G335" s="1397"/>
      <c r="H335" s="1397"/>
      <c r="I335" s="1397"/>
      <c r="J335" s="1397"/>
      <c r="K335" s="1397"/>
      <c r="L335" s="1397"/>
      <c r="M335" s="1397"/>
      <c r="N335" s="1397"/>
    </row>
    <row r="336" spans="1:14">
      <c r="A336" s="1398" t="s">
        <v>1</v>
      </c>
      <c r="B336" s="1398"/>
      <c r="C336" s="1398"/>
      <c r="D336" s="1398"/>
      <c r="E336" s="1398"/>
      <c r="F336" s="1398"/>
      <c r="G336" s="1398"/>
      <c r="H336" s="1398"/>
      <c r="I336" s="1398"/>
      <c r="J336" s="1398"/>
      <c r="K336" s="1398"/>
      <c r="L336" s="1398"/>
      <c r="M336" s="1398"/>
      <c r="N336" s="1398"/>
    </row>
    <row r="337" spans="1:14">
      <c r="C337" s="264"/>
      <c r="D337" s="265"/>
      <c r="E337" s="266"/>
      <c r="F337" s="267"/>
    </row>
    <row r="338" spans="1:14">
      <c r="A338" s="268" t="s">
        <v>376</v>
      </c>
      <c r="B338" s="268"/>
      <c r="C338" s="264"/>
      <c r="D338" s="265"/>
      <c r="E338" s="266"/>
    </row>
    <row r="339" spans="1:14">
      <c r="A339" s="269" t="s">
        <v>109</v>
      </c>
      <c r="B339" s="270"/>
      <c r="C339" s="271"/>
      <c r="D339" s="272"/>
      <c r="E339" s="273"/>
      <c r="F339" s="274" t="s">
        <v>110</v>
      </c>
      <c r="G339" s="275"/>
      <c r="H339" s="275"/>
      <c r="I339" s="275"/>
      <c r="J339" s="276"/>
      <c r="K339" s="277" t="s">
        <v>835</v>
      </c>
      <c r="L339" s="277"/>
      <c r="M339" s="277"/>
      <c r="N339" s="278"/>
    </row>
    <row r="340" spans="1:14">
      <c r="A340" s="279" t="s">
        <v>836</v>
      </c>
      <c r="B340" s="268"/>
      <c r="C340" s="280"/>
      <c r="D340" s="281"/>
      <c r="E340" s="282"/>
      <c r="F340" s="283" t="s">
        <v>113</v>
      </c>
      <c r="G340" s="283" t="s">
        <v>8</v>
      </c>
      <c r="H340" s="284"/>
      <c r="I340" s="274" t="s">
        <v>114</v>
      </c>
      <c r="J340" s="276"/>
      <c r="K340" s="285" t="s">
        <v>205</v>
      </c>
      <c r="L340" s="285"/>
      <c r="M340" s="285"/>
      <c r="N340" s="284"/>
    </row>
    <row r="341" spans="1:14">
      <c r="A341" s="286"/>
      <c r="B341" s="269"/>
      <c r="C341" s="287"/>
      <c r="D341" s="288"/>
      <c r="E341" s="289"/>
      <c r="F341" s="269"/>
      <c r="G341" s="1391" t="s">
        <v>116</v>
      </c>
      <c r="H341" s="1399"/>
      <c r="I341" s="1399"/>
      <c r="J341" s="1399"/>
      <c r="K341" s="1399"/>
      <c r="L341" s="1399"/>
      <c r="M341" s="1399"/>
      <c r="N341" s="1392"/>
    </row>
    <row r="342" spans="1:14">
      <c r="A342" s="408" t="s">
        <v>10</v>
      </c>
      <c r="B342" s="292" t="s">
        <v>11</v>
      </c>
      <c r="C342" s="291" t="s">
        <v>117</v>
      </c>
      <c r="D342" s="1389" t="s">
        <v>13</v>
      </c>
      <c r="E342" s="1390"/>
      <c r="F342" s="292" t="s">
        <v>14</v>
      </c>
      <c r="G342" s="1391" t="s">
        <v>118</v>
      </c>
      <c r="H342" s="1392"/>
      <c r="I342" s="1391" t="s">
        <v>119</v>
      </c>
      <c r="J342" s="1392"/>
      <c r="K342" s="1391" t="s">
        <v>120</v>
      </c>
      <c r="L342" s="1392"/>
      <c r="M342" s="1391" t="s">
        <v>121</v>
      </c>
      <c r="N342" s="1392"/>
    </row>
    <row r="343" spans="1:14" ht="13.5" thickBot="1">
      <c r="A343" s="293"/>
      <c r="B343" s="283"/>
      <c r="C343" s="294"/>
      <c r="D343" s="295"/>
      <c r="E343" s="296"/>
      <c r="F343" s="283"/>
      <c r="G343" s="297" t="s">
        <v>22</v>
      </c>
      <c r="H343" s="96" t="s">
        <v>21</v>
      </c>
      <c r="I343" s="96" t="s">
        <v>22</v>
      </c>
      <c r="J343" s="96" t="s">
        <v>122</v>
      </c>
      <c r="K343" s="297" t="s">
        <v>22</v>
      </c>
      <c r="L343" s="298" t="s">
        <v>122</v>
      </c>
      <c r="M343" s="297" t="s">
        <v>22</v>
      </c>
      <c r="N343" s="297" t="s">
        <v>21</v>
      </c>
    </row>
    <row r="344" spans="1:14" ht="16" thickBot="1">
      <c r="A344" s="96">
        <v>1</v>
      </c>
      <c r="B344" s="394" t="s">
        <v>524</v>
      </c>
      <c r="C344" s="411">
        <v>5000</v>
      </c>
      <c r="D344" s="412" t="s">
        <v>525</v>
      </c>
      <c r="E344" s="397"/>
      <c r="F344" s="411">
        <v>10000</v>
      </c>
      <c r="G344" s="412">
        <v>1</v>
      </c>
      <c r="H344" s="100"/>
      <c r="I344" s="412"/>
      <c r="J344" s="100"/>
      <c r="K344" s="412">
        <v>1</v>
      </c>
      <c r="L344" s="100"/>
      <c r="M344" s="412"/>
      <c r="N344" s="100"/>
    </row>
    <row r="345" spans="1:14" ht="16" thickBot="1">
      <c r="A345" s="96">
        <v>2</v>
      </c>
      <c r="B345" s="398" t="s">
        <v>526</v>
      </c>
      <c r="C345" s="413">
        <v>30</v>
      </c>
      <c r="D345" s="414" t="s">
        <v>527</v>
      </c>
      <c r="E345" s="397"/>
      <c r="F345" s="413">
        <v>3000</v>
      </c>
      <c r="G345" s="414">
        <v>25</v>
      </c>
      <c r="H345" s="100"/>
      <c r="I345" s="414">
        <v>25</v>
      </c>
      <c r="J345" s="100"/>
      <c r="K345" s="414">
        <v>25</v>
      </c>
      <c r="L345" s="100"/>
      <c r="M345" s="414">
        <v>25</v>
      </c>
      <c r="N345" s="100"/>
    </row>
    <row r="346" spans="1:14" ht="16" thickBot="1">
      <c r="A346" s="96">
        <v>3</v>
      </c>
      <c r="B346" s="398" t="s">
        <v>528</v>
      </c>
      <c r="C346" s="413">
        <v>55</v>
      </c>
      <c r="D346" s="414" t="s">
        <v>527</v>
      </c>
      <c r="E346" s="397"/>
      <c r="F346" s="413">
        <v>5500</v>
      </c>
      <c r="G346" s="414">
        <v>25</v>
      </c>
      <c r="H346" s="100"/>
      <c r="I346" s="414">
        <v>25</v>
      </c>
      <c r="J346" s="100"/>
      <c r="K346" s="414">
        <v>25</v>
      </c>
      <c r="L346" s="100"/>
      <c r="M346" s="414">
        <v>25</v>
      </c>
      <c r="N346" s="100"/>
    </row>
    <row r="347" spans="1:14" ht="16" thickBot="1">
      <c r="A347" s="96">
        <v>4</v>
      </c>
      <c r="B347" s="398" t="s">
        <v>529</v>
      </c>
      <c r="C347" s="413">
        <v>65</v>
      </c>
      <c r="D347" s="414" t="s">
        <v>527</v>
      </c>
      <c r="E347" s="397"/>
      <c r="F347" s="413">
        <v>6500</v>
      </c>
      <c r="G347" s="414">
        <v>25</v>
      </c>
      <c r="H347" s="100"/>
      <c r="I347" s="414">
        <v>25</v>
      </c>
      <c r="J347" s="100"/>
      <c r="K347" s="414">
        <v>25</v>
      </c>
      <c r="L347" s="100"/>
      <c r="M347" s="414">
        <v>25</v>
      </c>
      <c r="N347" s="100"/>
    </row>
    <row r="348" spans="1:14" ht="16" thickBot="1">
      <c r="A348" s="96">
        <v>5</v>
      </c>
      <c r="B348" s="398" t="s">
        <v>524</v>
      </c>
      <c r="C348" s="413">
        <v>8000</v>
      </c>
      <c r="D348" s="414" t="s">
        <v>525</v>
      </c>
      <c r="E348" s="397"/>
      <c r="F348" s="413">
        <v>16000</v>
      </c>
      <c r="G348" s="414">
        <v>1</v>
      </c>
      <c r="H348" s="100"/>
      <c r="I348" s="414"/>
      <c r="J348" s="100"/>
      <c r="K348" s="414">
        <v>1</v>
      </c>
      <c r="L348" s="100"/>
      <c r="M348" s="414"/>
      <c r="N348" s="100"/>
    </row>
    <row r="349" spans="1:14" ht="16" thickBot="1">
      <c r="A349" s="96">
        <v>6</v>
      </c>
      <c r="B349" s="398" t="s">
        <v>530</v>
      </c>
      <c r="C349" s="413">
        <v>6000</v>
      </c>
      <c r="D349" s="414" t="s">
        <v>531</v>
      </c>
      <c r="E349" s="397"/>
      <c r="F349" s="413">
        <v>12000</v>
      </c>
      <c r="G349" s="414">
        <v>1</v>
      </c>
      <c r="H349" s="100"/>
      <c r="I349" s="414">
        <v>1</v>
      </c>
      <c r="J349" s="100"/>
      <c r="K349" s="414"/>
      <c r="L349" s="100"/>
      <c r="M349" s="414"/>
      <c r="N349" s="100"/>
    </row>
    <row r="350" spans="1:14" ht="16" thickBot="1">
      <c r="A350" s="96">
        <v>7</v>
      </c>
      <c r="B350" s="398" t="s">
        <v>532</v>
      </c>
      <c r="C350" s="413">
        <v>15000</v>
      </c>
      <c r="D350" s="414" t="s">
        <v>533</v>
      </c>
      <c r="E350" s="397"/>
      <c r="F350" s="413">
        <v>15000</v>
      </c>
      <c r="G350" s="414">
        <v>1</v>
      </c>
      <c r="H350" s="100"/>
      <c r="I350" s="414"/>
      <c r="J350" s="100"/>
      <c r="K350" s="414"/>
      <c r="L350" s="100"/>
      <c r="M350" s="414"/>
      <c r="N350" s="100"/>
    </row>
    <row r="351" spans="1:14" ht="16" thickBot="1">
      <c r="A351" s="96">
        <v>8</v>
      </c>
      <c r="B351" s="398" t="s">
        <v>534</v>
      </c>
      <c r="C351" s="413">
        <v>2500</v>
      </c>
      <c r="D351" s="414" t="s">
        <v>535</v>
      </c>
      <c r="E351" s="397"/>
      <c r="F351" s="413">
        <v>25000</v>
      </c>
      <c r="G351" s="414">
        <v>4</v>
      </c>
      <c r="H351" s="100"/>
      <c r="I351" s="414">
        <v>2</v>
      </c>
      <c r="J351" s="100"/>
      <c r="K351" s="414">
        <v>2</v>
      </c>
      <c r="L351" s="100"/>
      <c r="M351" s="414">
        <v>2</v>
      </c>
      <c r="N351" s="100"/>
    </row>
    <row r="352" spans="1:14" ht="16" thickBot="1">
      <c r="A352" s="96">
        <v>9</v>
      </c>
      <c r="B352" s="398" t="s">
        <v>536</v>
      </c>
      <c r="C352" s="413">
        <v>4000</v>
      </c>
      <c r="D352" s="414" t="s">
        <v>537</v>
      </c>
      <c r="E352" s="397"/>
      <c r="F352" s="413">
        <v>20000</v>
      </c>
      <c r="G352" s="414">
        <v>2</v>
      </c>
      <c r="H352" s="100"/>
      <c r="I352" s="414">
        <v>1</v>
      </c>
      <c r="J352" s="100"/>
      <c r="K352" s="414">
        <v>1</v>
      </c>
      <c r="L352" s="100"/>
      <c r="M352" s="414">
        <v>1</v>
      </c>
      <c r="N352" s="100"/>
    </row>
    <row r="353" spans="1:14" ht="16" thickBot="1">
      <c r="A353" s="96">
        <v>10</v>
      </c>
      <c r="B353" s="398"/>
      <c r="C353" s="395"/>
      <c r="D353" s="396"/>
      <c r="E353" s="397"/>
      <c r="F353" s="99"/>
      <c r="G353" s="96"/>
      <c r="H353" s="100"/>
      <c r="I353" s="96"/>
      <c r="J353" s="100"/>
      <c r="K353" s="96"/>
      <c r="L353" s="100"/>
      <c r="M353" s="96"/>
      <c r="N353" s="100"/>
    </row>
    <row r="354" spans="1:14" ht="16" thickBot="1">
      <c r="A354" s="96">
        <v>11</v>
      </c>
      <c r="B354" s="398"/>
      <c r="C354" s="400"/>
      <c r="D354" s="396"/>
      <c r="E354" s="397"/>
      <c r="F354" s="99"/>
      <c r="G354" s="96"/>
      <c r="H354" s="100"/>
      <c r="I354" s="96"/>
      <c r="J354" s="100"/>
      <c r="K354" s="96"/>
      <c r="L354" s="100"/>
      <c r="M354" s="96"/>
      <c r="N354" s="100"/>
    </row>
    <row r="355" spans="1:14" ht="16" thickBot="1">
      <c r="A355" s="96">
        <v>12</v>
      </c>
      <c r="B355" s="398"/>
      <c r="C355" s="395"/>
      <c r="D355" s="396"/>
      <c r="E355" s="409"/>
      <c r="F355" s="99"/>
      <c r="G355" s="96"/>
      <c r="H355" s="100"/>
      <c r="I355" s="96"/>
      <c r="J355" s="100"/>
      <c r="K355" s="96"/>
      <c r="L355" s="100"/>
      <c r="M355" s="96"/>
      <c r="N355" s="100"/>
    </row>
    <row r="356" spans="1:14" ht="16" thickBot="1">
      <c r="A356" s="96">
        <v>13</v>
      </c>
      <c r="B356" s="398"/>
      <c r="C356" s="395"/>
      <c r="D356" s="396"/>
      <c r="E356" s="397"/>
      <c r="F356" s="99"/>
      <c r="G356" s="96"/>
      <c r="H356" s="100"/>
      <c r="I356" s="96"/>
      <c r="J356" s="100"/>
      <c r="K356" s="96"/>
      <c r="L356" s="100"/>
      <c r="M356" s="96"/>
      <c r="N356" s="100"/>
    </row>
    <row r="357" spans="1:14" ht="16" thickBot="1">
      <c r="A357" s="96">
        <v>14</v>
      </c>
      <c r="B357" s="398"/>
      <c r="C357" s="395"/>
      <c r="D357" s="396"/>
      <c r="E357" s="397"/>
      <c r="F357" s="99"/>
      <c r="G357" s="96"/>
      <c r="H357" s="100"/>
      <c r="I357" s="96"/>
      <c r="J357" s="100"/>
      <c r="K357" s="96"/>
      <c r="L357" s="100"/>
      <c r="M357" s="96"/>
      <c r="N357" s="100"/>
    </row>
    <row r="358" spans="1:14" ht="16" thickBot="1">
      <c r="A358" s="96">
        <v>15</v>
      </c>
      <c r="B358" s="398"/>
      <c r="C358" s="395"/>
      <c r="D358" s="396"/>
      <c r="E358" s="397"/>
      <c r="F358" s="99"/>
      <c r="G358" s="96"/>
      <c r="H358" s="100"/>
      <c r="I358" s="96"/>
      <c r="J358" s="100"/>
      <c r="K358" s="96"/>
      <c r="L358" s="100"/>
      <c r="M358" s="96"/>
      <c r="N358" s="100"/>
    </row>
    <row r="359" spans="1:14" ht="16" thickBot="1">
      <c r="A359" s="96">
        <v>16</v>
      </c>
      <c r="B359" s="398"/>
      <c r="C359" s="395"/>
      <c r="D359" s="396"/>
      <c r="E359" s="397"/>
      <c r="F359" s="99"/>
      <c r="G359" s="96"/>
      <c r="H359" s="395"/>
      <c r="I359" s="96"/>
      <c r="J359" s="395"/>
      <c r="K359" s="96"/>
      <c r="L359" s="395"/>
      <c r="M359" s="96"/>
      <c r="N359" s="100"/>
    </row>
    <row r="360" spans="1:14" ht="16" thickBot="1">
      <c r="A360" s="96"/>
      <c r="B360" s="398"/>
      <c r="C360" s="395"/>
      <c r="D360" s="396"/>
      <c r="E360" s="397"/>
      <c r="F360" s="99"/>
      <c r="G360" s="96"/>
      <c r="H360" s="100"/>
      <c r="I360" s="96"/>
      <c r="J360" s="100"/>
      <c r="K360" s="96"/>
      <c r="L360" s="100"/>
      <c r="M360" s="96"/>
      <c r="N360" s="100"/>
    </row>
    <row r="361" spans="1:14">
      <c r="A361" s="96" t="s">
        <v>196</v>
      </c>
      <c r="B361" s="299"/>
      <c r="C361" s="399"/>
      <c r="D361" s="396"/>
      <c r="E361" s="397"/>
      <c r="F361" s="99">
        <f>SUM(F343:F360)</f>
        <v>113000</v>
      </c>
      <c r="G361" s="96"/>
      <c r="H361" s="395"/>
      <c r="I361" s="96"/>
      <c r="J361" s="395"/>
      <c r="K361" s="96"/>
      <c r="L361" s="395"/>
      <c r="M361" s="96"/>
      <c r="N361" s="100"/>
    </row>
    <row r="362" spans="1:14" ht="15.5">
      <c r="A362" s="96"/>
      <c r="B362" s="415" t="s">
        <v>96</v>
      </c>
      <c r="C362" s="416"/>
      <c r="D362" s="417"/>
      <c r="E362" s="418"/>
      <c r="F362" s="419" t="s">
        <v>538</v>
      </c>
      <c r="G362" s="96"/>
      <c r="H362" s="100"/>
      <c r="I362" s="96"/>
      <c r="J362" s="100"/>
      <c r="K362" s="96"/>
      <c r="L362" s="100"/>
      <c r="M362" s="96"/>
      <c r="N362" s="100"/>
    </row>
    <row r="363" spans="1:14">
      <c r="A363" s="269"/>
      <c r="B363" s="277"/>
      <c r="C363" s="402"/>
      <c r="D363" s="403"/>
      <c r="E363" s="404"/>
      <c r="F363" s="301"/>
      <c r="G363" s="301"/>
      <c r="H363" s="277"/>
      <c r="I363" s="277"/>
      <c r="J363" s="277"/>
      <c r="K363" s="277"/>
      <c r="L363" s="277"/>
      <c r="M363" s="277"/>
      <c r="N363" s="278"/>
    </row>
    <row r="364" spans="1:14">
      <c r="A364" s="302"/>
      <c r="B364" s="301" t="s">
        <v>197</v>
      </c>
      <c r="C364" s="303"/>
      <c r="D364" s="304"/>
      <c r="E364" s="305"/>
      <c r="F364" s="301"/>
      <c r="G364" s="301"/>
      <c r="H364" s="301"/>
      <c r="I364" s="301"/>
      <c r="J364" s="301"/>
      <c r="K364" s="301"/>
      <c r="L364" s="301"/>
      <c r="M364" s="301"/>
      <c r="N364" s="306"/>
    </row>
    <row r="365" spans="1:14">
      <c r="A365" s="302"/>
      <c r="B365" s="301"/>
      <c r="C365" s="303"/>
      <c r="D365" s="304"/>
      <c r="E365" s="305"/>
      <c r="F365" s="301"/>
      <c r="G365" s="301"/>
      <c r="H365" s="301" t="s">
        <v>99</v>
      </c>
      <c r="I365" s="301"/>
      <c r="J365" s="1387" t="s">
        <v>539</v>
      </c>
      <c r="K365" s="1387"/>
      <c r="L365" s="1387"/>
      <c r="M365" s="301"/>
      <c r="N365" s="306"/>
    </row>
    <row r="366" spans="1:14">
      <c r="A366" s="302"/>
      <c r="B366" s="301"/>
      <c r="C366" s="303"/>
      <c r="D366" s="304"/>
      <c r="E366" s="305"/>
      <c r="F366" s="301"/>
      <c r="G366" s="301"/>
      <c r="H366" s="301"/>
      <c r="I366" s="301"/>
      <c r="J366" s="1388" t="s">
        <v>408</v>
      </c>
      <c r="K366" s="1388"/>
      <c r="L366" s="1388"/>
      <c r="M366" s="301"/>
      <c r="N366" s="306"/>
    </row>
    <row r="367" spans="1:14">
      <c r="A367" s="283"/>
      <c r="B367" s="285"/>
      <c r="C367" s="280"/>
      <c r="D367" s="281"/>
      <c r="E367" s="282"/>
      <c r="F367" s="285"/>
      <c r="G367" s="285"/>
      <c r="H367" s="285"/>
      <c r="I367" s="285"/>
      <c r="J367" s="285"/>
      <c r="K367" s="285"/>
      <c r="L367" s="285"/>
      <c r="M367" s="285"/>
      <c r="N367" s="284"/>
    </row>
  </sheetData>
  <mergeCells count="70">
    <mergeCell ref="J365:L365"/>
    <mergeCell ref="J366:L366"/>
    <mergeCell ref="J324:L324"/>
    <mergeCell ref="J325:L325"/>
    <mergeCell ref="A335:N335"/>
    <mergeCell ref="A336:N336"/>
    <mergeCell ref="G341:N341"/>
    <mergeCell ref="D342:E342"/>
    <mergeCell ref="G342:H342"/>
    <mergeCell ref="I342:J342"/>
    <mergeCell ref="K342:L342"/>
    <mergeCell ref="M342:N342"/>
    <mergeCell ref="J273:L273"/>
    <mergeCell ref="J274:L274"/>
    <mergeCell ref="A294:N294"/>
    <mergeCell ref="A295:N295"/>
    <mergeCell ref="G300:N300"/>
    <mergeCell ref="D301:E301"/>
    <mergeCell ref="G301:H301"/>
    <mergeCell ref="I301:J301"/>
    <mergeCell ref="K301:L301"/>
    <mergeCell ref="M301:N301"/>
    <mergeCell ref="J214:L214"/>
    <mergeCell ref="J215:L215"/>
    <mergeCell ref="A235:N235"/>
    <mergeCell ref="A236:N236"/>
    <mergeCell ref="G241:N241"/>
    <mergeCell ref="D242:E242"/>
    <mergeCell ref="G242:H242"/>
    <mergeCell ref="I242:J242"/>
    <mergeCell ref="K242:L242"/>
    <mergeCell ref="M242:N242"/>
    <mergeCell ref="J155:L155"/>
    <mergeCell ref="J156:L156"/>
    <mergeCell ref="A176:N176"/>
    <mergeCell ref="A177:N177"/>
    <mergeCell ref="G182:N182"/>
    <mergeCell ref="D183:E183"/>
    <mergeCell ref="G183:H183"/>
    <mergeCell ref="I183:J183"/>
    <mergeCell ref="K183:L183"/>
    <mergeCell ref="M183:N183"/>
    <mergeCell ref="J96:L96"/>
    <mergeCell ref="J97:L97"/>
    <mergeCell ref="A117:N117"/>
    <mergeCell ref="A118:N118"/>
    <mergeCell ref="G123:N123"/>
    <mergeCell ref="D124:E124"/>
    <mergeCell ref="G124:H124"/>
    <mergeCell ref="I124:J124"/>
    <mergeCell ref="K124:L124"/>
    <mergeCell ref="M124:N124"/>
    <mergeCell ref="J40:L40"/>
    <mergeCell ref="J41:L41"/>
    <mergeCell ref="A58:N58"/>
    <mergeCell ref="A59:N59"/>
    <mergeCell ref="G64:N64"/>
    <mergeCell ref="D65:E65"/>
    <mergeCell ref="G65:H65"/>
    <mergeCell ref="I65:J65"/>
    <mergeCell ref="K65:L65"/>
    <mergeCell ref="M65:N65"/>
    <mergeCell ref="A2:N2"/>
    <mergeCell ref="A3:N3"/>
    <mergeCell ref="G8:N8"/>
    <mergeCell ref="D9:E9"/>
    <mergeCell ref="G9:H9"/>
    <mergeCell ref="I9:J9"/>
    <mergeCell ref="K9:L9"/>
    <mergeCell ref="M9:N9"/>
  </mergeCells>
  <pageMargins left="0.75" right="0.5" top="0" bottom="0" header="0.5" footer="0.5"/>
  <pageSetup paperSize="5" scale="78" orientation="landscape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146DC-1422-4CC2-9441-984997ADF467}">
  <dimension ref="A1:N40"/>
  <sheetViews>
    <sheetView topLeftCell="A22" workbookViewId="0">
      <selection activeCell="L39" sqref="L39:N39"/>
    </sheetView>
  </sheetViews>
  <sheetFormatPr defaultRowHeight="14.5"/>
  <cols>
    <col min="1" max="1" width="4" style="420" customWidth="1"/>
    <col min="2" max="2" width="33" style="420" customWidth="1"/>
    <col min="3" max="3" width="9.54296875" style="420" customWidth="1"/>
    <col min="4" max="4" width="8.81640625" style="420" customWidth="1"/>
    <col min="5" max="5" width="7.54296875" style="420" customWidth="1"/>
    <col min="6" max="6" width="10.26953125" style="420" customWidth="1"/>
    <col min="7" max="7" width="7.7265625" style="420" customWidth="1"/>
    <col min="8" max="8" width="10.26953125" style="420" customWidth="1"/>
    <col min="9" max="9" width="7.26953125" style="420" customWidth="1"/>
    <col min="10" max="10" width="10.26953125" style="420" customWidth="1"/>
    <col min="11" max="11" width="7.81640625" style="420" customWidth="1"/>
    <col min="12" max="12" width="10.26953125" style="420" customWidth="1"/>
    <col min="13" max="13" width="7.54296875" style="420" customWidth="1"/>
    <col min="14" max="14" width="10.26953125" style="420" customWidth="1"/>
    <col min="15" max="16384" width="8.7265625" style="420"/>
  </cols>
  <sheetData>
    <row r="1" spans="1:14">
      <c r="A1" s="420" t="s">
        <v>837</v>
      </c>
    </row>
    <row r="2" spans="1:14" ht="6" hidden="1" customHeight="1"/>
    <row r="3" spans="1:14">
      <c r="A3" s="1444" t="s">
        <v>0</v>
      </c>
      <c r="B3" s="1444"/>
      <c r="C3" s="1444"/>
      <c r="D3" s="1444"/>
      <c r="E3" s="1444"/>
      <c r="F3" s="1444"/>
      <c r="G3" s="1444"/>
      <c r="H3" s="1444"/>
      <c r="I3" s="1444"/>
      <c r="J3" s="1444"/>
      <c r="K3" s="1444"/>
      <c r="L3" s="1444"/>
      <c r="M3" s="1444"/>
      <c r="N3" s="1444"/>
    </row>
    <row r="4" spans="1:14">
      <c r="A4" s="1444" t="s">
        <v>838</v>
      </c>
      <c r="B4" s="1444"/>
      <c r="C4" s="1444"/>
      <c r="D4" s="1444"/>
      <c r="E4" s="1444"/>
      <c r="F4" s="1444"/>
      <c r="G4" s="1444"/>
      <c r="H4" s="1444"/>
      <c r="I4" s="1444"/>
      <c r="J4" s="1444"/>
      <c r="K4" s="1444"/>
      <c r="L4" s="1444"/>
      <c r="M4" s="1444"/>
      <c r="N4" s="1444"/>
    </row>
    <row r="5" spans="1:14" ht="0.75" customHeight="1"/>
    <row r="6" spans="1:14" ht="13.5" customHeight="1">
      <c r="A6" s="421" t="s">
        <v>839</v>
      </c>
      <c r="B6" s="422"/>
      <c r="C6" s="422"/>
      <c r="D6" s="422"/>
      <c r="E6" s="422"/>
      <c r="F6" s="423"/>
      <c r="G6" s="424" t="s">
        <v>110</v>
      </c>
      <c r="H6" s="424"/>
      <c r="I6" s="424"/>
      <c r="J6" s="424"/>
      <c r="K6" s="424"/>
      <c r="L6" s="425"/>
      <c r="M6" s="421" t="s">
        <v>840</v>
      </c>
      <c r="N6" s="423"/>
    </row>
    <row r="7" spans="1:14" ht="14.25" customHeight="1">
      <c r="A7" s="426" t="s">
        <v>841</v>
      </c>
      <c r="B7" s="427"/>
      <c r="C7" s="427"/>
      <c r="D7" s="427"/>
      <c r="E7" s="427"/>
      <c r="F7" s="428"/>
      <c r="G7" s="425" t="s">
        <v>7</v>
      </c>
      <c r="H7" s="429" t="s">
        <v>8</v>
      </c>
      <c r="I7" s="424"/>
      <c r="J7" s="425"/>
      <c r="K7" s="430" t="s">
        <v>9</v>
      </c>
      <c r="L7" s="431"/>
      <c r="M7" s="432" t="s">
        <v>842</v>
      </c>
      <c r="N7" s="431"/>
    </row>
    <row r="8" spans="1:14" ht="12.75" customHeight="1">
      <c r="A8" s="432" t="s">
        <v>843</v>
      </c>
      <c r="B8" s="430"/>
      <c r="C8" s="430"/>
      <c r="D8" s="430"/>
      <c r="E8" s="430"/>
      <c r="F8" s="431"/>
      <c r="G8" s="1679" t="s">
        <v>844</v>
      </c>
      <c r="H8" s="1679"/>
      <c r="I8" s="1679"/>
      <c r="J8" s="1679"/>
      <c r="K8" s="1679"/>
      <c r="L8" s="1679"/>
      <c r="M8" s="1679"/>
      <c r="N8" s="1674"/>
    </row>
    <row r="9" spans="1:14">
      <c r="A9" s="433" t="s">
        <v>845</v>
      </c>
      <c r="B9" s="1680" t="s">
        <v>11</v>
      </c>
      <c r="C9" s="434" t="s">
        <v>206</v>
      </c>
      <c r="D9" s="1680" t="s">
        <v>13</v>
      </c>
      <c r="E9" s="1680" t="s">
        <v>206</v>
      </c>
      <c r="F9" s="1680" t="s">
        <v>14</v>
      </c>
      <c r="G9" s="1673" t="s">
        <v>118</v>
      </c>
      <c r="H9" s="1674"/>
      <c r="I9" s="1673" t="s">
        <v>119</v>
      </c>
      <c r="J9" s="1674"/>
      <c r="K9" s="1673" t="s">
        <v>120</v>
      </c>
      <c r="L9" s="1674"/>
      <c r="M9" s="1673" t="s">
        <v>121</v>
      </c>
      <c r="N9" s="1674"/>
    </row>
    <row r="10" spans="1:14">
      <c r="A10" s="433" t="s">
        <v>846</v>
      </c>
      <c r="B10" s="1681"/>
      <c r="C10" s="434" t="s">
        <v>847</v>
      </c>
      <c r="D10" s="1681"/>
      <c r="E10" s="1681"/>
      <c r="F10" s="1681"/>
      <c r="G10" s="435" t="s">
        <v>22</v>
      </c>
      <c r="H10" s="435" t="s">
        <v>21</v>
      </c>
      <c r="I10" s="435" t="s">
        <v>22</v>
      </c>
      <c r="J10" s="435" t="s">
        <v>21</v>
      </c>
      <c r="K10" s="435" t="s">
        <v>22</v>
      </c>
      <c r="L10" s="435" t="s">
        <v>21</v>
      </c>
      <c r="M10" s="435" t="s">
        <v>22</v>
      </c>
      <c r="N10" s="435" t="s">
        <v>21</v>
      </c>
    </row>
    <row r="11" spans="1:14">
      <c r="A11" s="435">
        <v>1</v>
      </c>
      <c r="B11" s="425" t="s">
        <v>848</v>
      </c>
      <c r="C11" s="436">
        <v>30</v>
      </c>
      <c r="D11" s="435">
        <v>3</v>
      </c>
      <c r="E11" s="437" t="s">
        <v>128</v>
      </c>
      <c r="F11" s="438">
        <v>90</v>
      </c>
      <c r="G11" s="435">
        <v>1</v>
      </c>
      <c r="H11" s="438">
        <v>30</v>
      </c>
      <c r="I11" s="435">
        <v>1</v>
      </c>
      <c r="J11" s="438">
        <v>30</v>
      </c>
      <c r="K11" s="435">
        <v>1</v>
      </c>
      <c r="L11" s="438">
        <v>30</v>
      </c>
      <c r="M11" s="435">
        <v>1</v>
      </c>
      <c r="N11" s="438">
        <v>30</v>
      </c>
    </row>
    <row r="12" spans="1:14">
      <c r="A12" s="435">
        <v>2</v>
      </c>
      <c r="B12" s="425" t="s">
        <v>849</v>
      </c>
      <c r="C12" s="436">
        <v>6000</v>
      </c>
      <c r="D12" s="435">
        <v>1</v>
      </c>
      <c r="E12" s="437" t="s">
        <v>191</v>
      </c>
      <c r="F12" s="438">
        <v>6000</v>
      </c>
      <c r="G12" s="435"/>
      <c r="H12" s="438"/>
      <c r="I12" s="435">
        <v>1</v>
      </c>
      <c r="J12" s="438">
        <v>6000</v>
      </c>
      <c r="K12" s="435"/>
      <c r="L12" s="438"/>
      <c r="M12" s="435"/>
      <c r="N12" s="438"/>
    </row>
    <row r="13" spans="1:14">
      <c r="A13" s="435">
        <v>3</v>
      </c>
      <c r="B13" s="425" t="s">
        <v>277</v>
      </c>
      <c r="C13" s="436">
        <v>100</v>
      </c>
      <c r="D13" s="435">
        <v>30</v>
      </c>
      <c r="E13" s="437" t="s">
        <v>131</v>
      </c>
      <c r="F13" s="438">
        <v>3000</v>
      </c>
      <c r="G13" s="435">
        <v>6</v>
      </c>
      <c r="H13" s="438">
        <v>100</v>
      </c>
      <c r="I13" s="435">
        <v>6</v>
      </c>
      <c r="J13" s="438">
        <v>100</v>
      </c>
      <c r="K13" s="435">
        <v>6</v>
      </c>
      <c r="L13" s="438">
        <v>100</v>
      </c>
      <c r="M13" s="435">
        <v>6</v>
      </c>
      <c r="N13" s="438">
        <v>100</v>
      </c>
    </row>
    <row r="14" spans="1:14">
      <c r="A14" s="435">
        <v>4</v>
      </c>
      <c r="B14" s="425" t="s">
        <v>850</v>
      </c>
      <c r="C14" s="436">
        <v>55</v>
      </c>
      <c r="D14" s="435">
        <v>4</v>
      </c>
      <c r="E14" s="437" t="s">
        <v>133</v>
      </c>
      <c r="F14" s="438">
        <v>220</v>
      </c>
      <c r="G14" s="435">
        <v>1</v>
      </c>
      <c r="H14" s="438">
        <v>55</v>
      </c>
      <c r="I14" s="435">
        <v>1</v>
      </c>
      <c r="J14" s="438">
        <v>55</v>
      </c>
      <c r="K14" s="435">
        <v>1</v>
      </c>
      <c r="L14" s="438">
        <v>55</v>
      </c>
      <c r="M14" s="435">
        <v>1</v>
      </c>
      <c r="N14" s="438">
        <v>55</v>
      </c>
    </row>
    <row r="15" spans="1:14">
      <c r="A15" s="435">
        <v>5</v>
      </c>
      <c r="B15" s="425" t="s">
        <v>851</v>
      </c>
      <c r="C15" s="436">
        <v>90</v>
      </c>
      <c r="D15" s="435">
        <v>1</v>
      </c>
      <c r="E15" s="437" t="s">
        <v>784</v>
      </c>
      <c r="F15" s="438">
        <v>90</v>
      </c>
      <c r="G15" s="435"/>
      <c r="H15" s="438"/>
      <c r="I15" s="435">
        <v>1</v>
      </c>
      <c r="J15" s="438">
        <v>90</v>
      </c>
      <c r="K15" s="435"/>
      <c r="L15" s="438"/>
      <c r="M15" s="435"/>
      <c r="N15" s="438"/>
    </row>
    <row r="16" spans="1:14">
      <c r="A16" s="435">
        <v>6</v>
      </c>
      <c r="B16" s="425" t="s">
        <v>852</v>
      </c>
      <c r="C16" s="436">
        <v>50</v>
      </c>
      <c r="D16" s="435">
        <v>1</v>
      </c>
      <c r="E16" s="437" t="s">
        <v>191</v>
      </c>
      <c r="F16" s="438">
        <v>50</v>
      </c>
      <c r="G16" s="435">
        <v>1</v>
      </c>
      <c r="H16" s="438">
        <v>50</v>
      </c>
      <c r="I16" s="435"/>
      <c r="J16" s="438"/>
      <c r="K16" s="435"/>
      <c r="L16" s="438"/>
      <c r="M16" s="435"/>
      <c r="N16" s="438"/>
    </row>
    <row r="17" spans="1:14">
      <c r="A17" s="435">
        <v>7</v>
      </c>
      <c r="B17" s="425" t="s">
        <v>853</v>
      </c>
      <c r="C17" s="436">
        <v>95</v>
      </c>
      <c r="D17" s="435">
        <v>22</v>
      </c>
      <c r="E17" s="437" t="s">
        <v>128</v>
      </c>
      <c r="F17" s="438">
        <v>2090</v>
      </c>
      <c r="G17" s="435">
        <v>4</v>
      </c>
      <c r="H17" s="438">
        <v>380</v>
      </c>
      <c r="I17" s="435">
        <v>4</v>
      </c>
      <c r="J17" s="438">
        <v>380</v>
      </c>
      <c r="K17" s="435">
        <v>4</v>
      </c>
      <c r="L17" s="438">
        <v>380</v>
      </c>
      <c r="M17" s="435">
        <v>10</v>
      </c>
      <c r="N17" s="438">
        <v>950</v>
      </c>
    </row>
    <row r="18" spans="1:14">
      <c r="A18" s="435">
        <v>8</v>
      </c>
      <c r="B18" s="425" t="s">
        <v>854</v>
      </c>
      <c r="C18" s="436">
        <v>25</v>
      </c>
      <c r="D18" s="435">
        <v>40</v>
      </c>
      <c r="E18" s="437" t="s">
        <v>128</v>
      </c>
      <c r="F18" s="438">
        <v>1000</v>
      </c>
      <c r="G18" s="435">
        <v>10</v>
      </c>
      <c r="H18" s="438">
        <v>250</v>
      </c>
      <c r="I18" s="435">
        <v>10</v>
      </c>
      <c r="J18" s="438">
        <v>250</v>
      </c>
      <c r="K18" s="435">
        <v>10</v>
      </c>
      <c r="L18" s="438">
        <v>250</v>
      </c>
      <c r="M18" s="435">
        <v>10</v>
      </c>
      <c r="N18" s="438">
        <v>250</v>
      </c>
    </row>
    <row r="19" spans="1:14">
      <c r="A19" s="435">
        <v>9</v>
      </c>
      <c r="B19" s="425" t="s">
        <v>855</v>
      </c>
      <c r="C19" s="436">
        <v>26</v>
      </c>
      <c r="D19" s="435">
        <v>20</v>
      </c>
      <c r="E19" s="437" t="s">
        <v>856</v>
      </c>
      <c r="F19" s="438">
        <v>520</v>
      </c>
      <c r="G19" s="435">
        <v>5</v>
      </c>
      <c r="H19" s="438">
        <v>130</v>
      </c>
      <c r="I19" s="435">
        <v>5</v>
      </c>
      <c r="J19" s="438">
        <v>130</v>
      </c>
      <c r="K19" s="435">
        <v>5</v>
      </c>
      <c r="L19" s="438">
        <v>130</v>
      </c>
      <c r="M19" s="435">
        <v>5</v>
      </c>
      <c r="N19" s="438">
        <v>130</v>
      </c>
    </row>
    <row r="20" spans="1:14">
      <c r="A20" s="435">
        <v>10</v>
      </c>
      <c r="B20" s="425" t="s">
        <v>332</v>
      </c>
      <c r="C20" s="436">
        <v>190</v>
      </c>
      <c r="D20" s="435">
        <v>12</v>
      </c>
      <c r="E20" s="437" t="s">
        <v>131</v>
      </c>
      <c r="F20" s="438">
        <v>2280</v>
      </c>
      <c r="G20" s="435">
        <v>3</v>
      </c>
      <c r="H20" s="438">
        <v>570</v>
      </c>
      <c r="I20" s="435">
        <v>3</v>
      </c>
      <c r="J20" s="438">
        <v>570</v>
      </c>
      <c r="K20" s="435">
        <v>3</v>
      </c>
      <c r="L20" s="438">
        <v>570</v>
      </c>
      <c r="M20" s="435">
        <v>3</v>
      </c>
      <c r="N20" s="438">
        <v>570</v>
      </c>
    </row>
    <row r="21" spans="1:14">
      <c r="A21" s="435">
        <v>11</v>
      </c>
      <c r="B21" s="425" t="s">
        <v>857</v>
      </c>
      <c r="C21" s="436">
        <v>18.5</v>
      </c>
      <c r="D21" s="435">
        <v>24</v>
      </c>
      <c r="E21" s="437" t="s">
        <v>858</v>
      </c>
      <c r="F21" s="438">
        <v>444</v>
      </c>
      <c r="G21" s="435">
        <v>6</v>
      </c>
      <c r="H21" s="438">
        <v>111</v>
      </c>
      <c r="I21" s="435">
        <v>6</v>
      </c>
      <c r="J21" s="438">
        <v>111</v>
      </c>
      <c r="K21" s="435">
        <v>6</v>
      </c>
      <c r="L21" s="438">
        <v>111</v>
      </c>
      <c r="M21" s="435">
        <v>6</v>
      </c>
      <c r="N21" s="438">
        <v>111</v>
      </c>
    </row>
    <row r="22" spans="1:14">
      <c r="A22" s="435">
        <v>12</v>
      </c>
      <c r="B22" s="425" t="s">
        <v>859</v>
      </c>
      <c r="C22" s="436">
        <v>36.5</v>
      </c>
      <c r="D22" s="435">
        <v>8</v>
      </c>
      <c r="E22" s="437" t="s">
        <v>128</v>
      </c>
      <c r="F22" s="438">
        <v>292</v>
      </c>
      <c r="G22" s="435">
        <v>2</v>
      </c>
      <c r="H22" s="438">
        <v>73</v>
      </c>
      <c r="I22" s="435">
        <v>2</v>
      </c>
      <c r="J22" s="438">
        <v>73</v>
      </c>
      <c r="K22" s="435">
        <v>2</v>
      </c>
      <c r="L22" s="438">
        <v>73</v>
      </c>
      <c r="M22" s="435">
        <v>2</v>
      </c>
      <c r="N22" s="438">
        <v>73</v>
      </c>
    </row>
    <row r="23" spans="1:14">
      <c r="A23" s="435">
        <v>13</v>
      </c>
      <c r="B23" s="425" t="s">
        <v>860</v>
      </c>
      <c r="C23" s="436">
        <v>110</v>
      </c>
      <c r="D23" s="435">
        <v>12</v>
      </c>
      <c r="E23" s="437" t="s">
        <v>128</v>
      </c>
      <c r="F23" s="438">
        <v>1320</v>
      </c>
      <c r="G23" s="435">
        <v>3</v>
      </c>
      <c r="H23" s="438">
        <v>330</v>
      </c>
      <c r="I23" s="435">
        <v>3</v>
      </c>
      <c r="J23" s="438">
        <v>330</v>
      </c>
      <c r="K23" s="435">
        <v>3</v>
      </c>
      <c r="L23" s="438">
        <v>330</v>
      </c>
      <c r="M23" s="435">
        <v>3</v>
      </c>
      <c r="N23" s="438">
        <v>330</v>
      </c>
    </row>
    <row r="24" spans="1:14">
      <c r="A24" s="435">
        <v>14</v>
      </c>
      <c r="B24" s="425" t="s">
        <v>861</v>
      </c>
      <c r="C24" s="436">
        <v>90</v>
      </c>
      <c r="D24" s="435">
        <v>16</v>
      </c>
      <c r="E24" s="437" t="s">
        <v>128</v>
      </c>
      <c r="F24" s="438">
        <v>1440</v>
      </c>
      <c r="G24" s="435">
        <v>4</v>
      </c>
      <c r="H24" s="438">
        <v>360</v>
      </c>
      <c r="I24" s="435">
        <v>4</v>
      </c>
      <c r="J24" s="438">
        <v>360</v>
      </c>
      <c r="K24" s="435">
        <v>4</v>
      </c>
      <c r="L24" s="438">
        <v>360</v>
      </c>
      <c r="M24" s="435">
        <v>4</v>
      </c>
      <c r="N24" s="438">
        <v>360</v>
      </c>
    </row>
    <row r="25" spans="1:14">
      <c r="A25" s="435">
        <v>15</v>
      </c>
      <c r="B25" s="425" t="s">
        <v>862</v>
      </c>
      <c r="C25" s="436">
        <v>46</v>
      </c>
      <c r="D25" s="435">
        <v>15</v>
      </c>
      <c r="E25" s="437" t="s">
        <v>863</v>
      </c>
      <c r="F25" s="438">
        <v>675</v>
      </c>
      <c r="G25" s="435">
        <v>3</v>
      </c>
      <c r="H25" s="438">
        <v>139</v>
      </c>
      <c r="I25" s="435">
        <v>3</v>
      </c>
      <c r="J25" s="438">
        <v>139</v>
      </c>
      <c r="K25" s="435">
        <v>3</v>
      </c>
      <c r="L25" s="438">
        <v>139</v>
      </c>
      <c r="M25" s="435">
        <v>6</v>
      </c>
      <c r="N25" s="438">
        <v>279</v>
      </c>
    </row>
    <row r="26" spans="1:14">
      <c r="A26" s="435">
        <v>16</v>
      </c>
      <c r="B26" s="425" t="s">
        <v>864</v>
      </c>
      <c r="C26" s="436">
        <v>55</v>
      </c>
      <c r="D26" s="435">
        <v>13</v>
      </c>
      <c r="E26" s="437" t="s">
        <v>133</v>
      </c>
      <c r="F26" s="438">
        <v>715</v>
      </c>
      <c r="G26" s="435">
        <v>3</v>
      </c>
      <c r="H26" s="438">
        <v>165</v>
      </c>
      <c r="I26" s="435">
        <v>3</v>
      </c>
      <c r="J26" s="438">
        <v>165</v>
      </c>
      <c r="K26" s="435">
        <v>3</v>
      </c>
      <c r="L26" s="438">
        <v>165</v>
      </c>
      <c r="M26" s="435">
        <v>4</v>
      </c>
      <c r="N26" s="438">
        <v>220</v>
      </c>
    </row>
    <row r="27" spans="1:14">
      <c r="A27" s="435">
        <v>17</v>
      </c>
      <c r="B27" s="425" t="s">
        <v>865</v>
      </c>
      <c r="C27" s="436"/>
      <c r="D27" s="435"/>
      <c r="E27" s="437"/>
      <c r="F27" s="438"/>
      <c r="G27" s="435"/>
      <c r="H27" s="438"/>
      <c r="I27" s="435"/>
      <c r="J27" s="438"/>
      <c r="K27" s="435"/>
      <c r="L27" s="438"/>
      <c r="M27" s="435"/>
      <c r="N27" s="438"/>
    </row>
    <row r="28" spans="1:14">
      <c r="A28" s="435"/>
      <c r="B28" s="425" t="s">
        <v>866</v>
      </c>
      <c r="C28" s="436">
        <v>30</v>
      </c>
      <c r="D28" s="435">
        <v>30</v>
      </c>
      <c r="E28" s="437" t="s">
        <v>148</v>
      </c>
      <c r="F28" s="438">
        <v>900</v>
      </c>
      <c r="G28" s="435">
        <v>6</v>
      </c>
      <c r="H28" s="438">
        <v>180</v>
      </c>
      <c r="I28" s="435">
        <v>6</v>
      </c>
      <c r="J28" s="438">
        <v>180</v>
      </c>
      <c r="K28" s="435">
        <v>6</v>
      </c>
      <c r="L28" s="438">
        <v>180</v>
      </c>
      <c r="M28" s="435">
        <v>12</v>
      </c>
      <c r="N28" s="438">
        <v>360</v>
      </c>
    </row>
    <row r="29" spans="1:14">
      <c r="A29" s="435">
        <v>18</v>
      </c>
      <c r="B29" s="425" t="s">
        <v>867</v>
      </c>
      <c r="C29" s="436">
        <v>160</v>
      </c>
      <c r="D29" s="435">
        <v>10</v>
      </c>
      <c r="E29" s="437" t="s">
        <v>171</v>
      </c>
      <c r="F29" s="438">
        <v>1600</v>
      </c>
      <c r="G29" s="435">
        <v>2</v>
      </c>
      <c r="H29" s="438">
        <v>320</v>
      </c>
      <c r="I29" s="435">
        <v>2</v>
      </c>
      <c r="J29" s="438">
        <v>320</v>
      </c>
      <c r="K29" s="435">
        <v>2</v>
      </c>
      <c r="L29" s="438">
        <v>320</v>
      </c>
      <c r="M29" s="435">
        <v>4</v>
      </c>
      <c r="N29" s="438">
        <v>640</v>
      </c>
    </row>
    <row r="30" spans="1:14">
      <c r="A30" s="435">
        <v>19</v>
      </c>
      <c r="B30" s="425" t="s">
        <v>868</v>
      </c>
      <c r="C30" s="436">
        <v>1400</v>
      </c>
      <c r="D30" s="435">
        <v>1</v>
      </c>
      <c r="E30" s="437" t="s">
        <v>36</v>
      </c>
      <c r="F30" s="438">
        <v>1400</v>
      </c>
      <c r="G30" s="435">
        <v>1</v>
      </c>
      <c r="H30" s="438">
        <v>1400</v>
      </c>
      <c r="I30" s="435"/>
      <c r="J30" s="438"/>
      <c r="K30" s="435"/>
      <c r="L30" s="438"/>
      <c r="M30" s="435"/>
      <c r="N30" s="438"/>
    </row>
    <row r="31" spans="1:14">
      <c r="A31" s="435">
        <v>20</v>
      </c>
      <c r="B31" s="425" t="s">
        <v>869</v>
      </c>
      <c r="C31" s="436">
        <v>1100</v>
      </c>
      <c r="D31" s="435">
        <v>1</v>
      </c>
      <c r="E31" s="437" t="s">
        <v>36</v>
      </c>
      <c r="F31" s="438">
        <v>1100</v>
      </c>
      <c r="G31" s="435">
        <v>1</v>
      </c>
      <c r="H31" s="438">
        <v>1100</v>
      </c>
      <c r="I31" s="435"/>
      <c r="J31" s="438"/>
      <c r="K31" s="435"/>
      <c r="L31" s="438"/>
      <c r="M31" s="435"/>
      <c r="N31" s="438"/>
    </row>
    <row r="32" spans="1:14">
      <c r="A32" s="435">
        <v>21</v>
      </c>
      <c r="B32" s="425" t="s">
        <v>870</v>
      </c>
      <c r="C32" s="436">
        <v>900</v>
      </c>
      <c r="D32" s="435">
        <v>4</v>
      </c>
      <c r="E32" s="437" t="s">
        <v>871</v>
      </c>
      <c r="F32" s="438">
        <v>3600</v>
      </c>
      <c r="G32" s="435">
        <v>1</v>
      </c>
      <c r="H32" s="438">
        <v>900</v>
      </c>
      <c r="I32" s="435">
        <v>1</v>
      </c>
      <c r="J32" s="438">
        <v>900</v>
      </c>
      <c r="K32" s="435">
        <v>1</v>
      </c>
      <c r="L32" s="438">
        <v>900</v>
      </c>
      <c r="M32" s="435">
        <v>1</v>
      </c>
      <c r="N32" s="438">
        <v>900</v>
      </c>
    </row>
    <row r="33" spans="1:14">
      <c r="A33" s="435">
        <v>22</v>
      </c>
      <c r="B33" s="425" t="s">
        <v>872</v>
      </c>
      <c r="C33" s="436">
        <v>1320</v>
      </c>
      <c r="D33" s="435">
        <v>4</v>
      </c>
      <c r="E33" s="437" t="s">
        <v>871</v>
      </c>
      <c r="F33" s="438">
        <v>5280</v>
      </c>
      <c r="G33" s="435">
        <v>1</v>
      </c>
      <c r="H33" s="438">
        <v>1320</v>
      </c>
      <c r="I33" s="435"/>
      <c r="J33" s="438">
        <v>1320</v>
      </c>
      <c r="K33" s="435">
        <v>1</v>
      </c>
      <c r="L33" s="438">
        <v>1320</v>
      </c>
      <c r="M33" s="435">
        <v>1</v>
      </c>
      <c r="N33" s="438">
        <v>1320</v>
      </c>
    </row>
    <row r="34" spans="1:14" ht="4.5" customHeight="1">
      <c r="A34" s="439"/>
      <c r="B34" s="440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0"/>
    </row>
    <row r="35" spans="1:14" ht="12" customHeight="1">
      <c r="A35" s="429" t="s">
        <v>163</v>
      </c>
      <c r="B35" s="437"/>
      <c r="C35" s="442"/>
      <c r="D35" s="442"/>
      <c r="E35" s="442"/>
      <c r="F35" s="443">
        <f>SUM(F11:F34)</f>
        <v>34106</v>
      </c>
      <c r="G35" s="442"/>
      <c r="H35" s="443">
        <f>SUM(H11:H34)</f>
        <v>7963</v>
      </c>
      <c r="I35" s="424"/>
      <c r="J35" s="443">
        <f>SUM(J11:J34)</f>
        <v>11503</v>
      </c>
      <c r="K35" s="424"/>
      <c r="L35" s="443">
        <f>SUM(L11:L34)</f>
        <v>5413</v>
      </c>
      <c r="M35" s="424"/>
      <c r="N35" s="444">
        <f>SUM(N11:N34)</f>
        <v>6678</v>
      </c>
    </row>
    <row r="36" spans="1:14" ht="12.75" customHeight="1">
      <c r="A36" s="432" t="s">
        <v>96</v>
      </c>
      <c r="B36" s="431"/>
      <c r="C36" s="1675">
        <v>34106</v>
      </c>
      <c r="D36" s="1676"/>
      <c r="E36" s="1676"/>
      <c r="F36" s="1676"/>
      <c r="G36" s="1676"/>
      <c r="H36" s="1676"/>
      <c r="I36" s="1676"/>
      <c r="J36" s="1676"/>
      <c r="K36" s="1676"/>
      <c r="L36" s="1676"/>
      <c r="M36" s="1676"/>
      <c r="N36" s="1677"/>
    </row>
    <row r="37" spans="1:14" s="445" customFormat="1" ht="12">
      <c r="B37" s="445" t="s">
        <v>873</v>
      </c>
    </row>
    <row r="38" spans="1:14" ht="12.75" customHeight="1">
      <c r="J38" s="445"/>
      <c r="K38" s="445" t="s">
        <v>874</v>
      </c>
      <c r="L38" s="445"/>
      <c r="M38" s="445"/>
      <c r="N38" s="445"/>
    </row>
    <row r="39" spans="1:14">
      <c r="J39" s="445"/>
      <c r="K39" s="445"/>
      <c r="L39" s="1678" t="s">
        <v>876</v>
      </c>
      <c r="M39" s="1678"/>
      <c r="N39" s="1678"/>
    </row>
    <row r="40" spans="1:14">
      <c r="J40" s="445"/>
      <c r="K40" s="445"/>
      <c r="L40" s="1678" t="s">
        <v>875</v>
      </c>
      <c r="M40" s="1678"/>
      <c r="N40" s="1678"/>
    </row>
  </sheetData>
  <mergeCells count="14">
    <mergeCell ref="M9:N9"/>
    <mergeCell ref="C36:N36"/>
    <mergeCell ref="L39:N39"/>
    <mergeCell ref="L40:N40"/>
    <mergeCell ref="A3:N3"/>
    <mergeCell ref="A4:N4"/>
    <mergeCell ref="G8:N8"/>
    <mergeCell ref="B9:B10"/>
    <mergeCell ref="D9:D10"/>
    <mergeCell ref="E9:E10"/>
    <mergeCell ref="F9:F10"/>
    <mergeCell ref="G9:H9"/>
    <mergeCell ref="I9:J9"/>
    <mergeCell ref="K9:L9"/>
  </mergeCells>
  <pageMargins left="1.53" right="0.7" top="0.31" bottom="0.28999999999999998" header="0.3" footer="0.3"/>
  <pageSetup paperSize="5" orientation="landscape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4AB7A-6285-4360-B3D6-74B48D2008C2}">
  <sheetPr>
    <tabColor rgb="FFFF0000"/>
  </sheetPr>
  <dimension ref="B1:P131"/>
  <sheetViews>
    <sheetView tabSelected="1" view="pageLayout" zoomScale="50" zoomScaleSheetLayoutView="96" zoomScalePageLayoutView="50" workbookViewId="0">
      <selection activeCell="G41" sqref="G40:G41"/>
    </sheetView>
  </sheetViews>
  <sheetFormatPr defaultRowHeight="13"/>
  <cols>
    <col min="1" max="1" width="9.81640625" style="604" customWidth="1"/>
    <col min="2" max="2" width="10.7265625" style="602" customWidth="1"/>
    <col min="3" max="3" width="31.1796875" style="602" customWidth="1"/>
    <col min="4" max="4" width="13.81640625" style="603" customWidth="1"/>
    <col min="5" max="5" width="7.7265625" style="602" customWidth="1"/>
    <col min="6" max="6" width="6.453125" style="602" customWidth="1"/>
    <col min="7" max="7" width="17.7265625" style="602" customWidth="1"/>
    <col min="8" max="8" width="10.7265625" style="602" customWidth="1"/>
    <col min="9" max="9" width="15.7265625" style="602" customWidth="1"/>
    <col min="10" max="10" width="10.7265625" style="602" customWidth="1"/>
    <col min="11" max="11" width="15.7265625" style="602" customWidth="1"/>
    <col min="12" max="12" width="10.7265625" style="602" customWidth="1"/>
    <col min="13" max="13" width="15.7265625" style="602" customWidth="1"/>
    <col min="14" max="14" width="10.7265625" style="602" customWidth="1"/>
    <col min="15" max="15" width="15.7265625" style="602" customWidth="1"/>
    <col min="16" max="256" width="8.7265625" style="604"/>
    <col min="257" max="257" width="15.81640625" style="604" customWidth="1"/>
    <col min="258" max="258" width="10.7265625" style="604" customWidth="1"/>
    <col min="259" max="259" width="31.1796875" style="604" customWidth="1"/>
    <col min="260" max="260" width="13.81640625" style="604" customWidth="1"/>
    <col min="261" max="261" width="7.7265625" style="604" customWidth="1"/>
    <col min="262" max="262" width="6.453125" style="604" customWidth="1"/>
    <col min="263" max="263" width="17.7265625" style="604" customWidth="1"/>
    <col min="264" max="264" width="10.7265625" style="604" customWidth="1"/>
    <col min="265" max="265" width="15.7265625" style="604" customWidth="1"/>
    <col min="266" max="266" width="10.7265625" style="604" customWidth="1"/>
    <col min="267" max="267" width="15.7265625" style="604" customWidth="1"/>
    <col min="268" max="268" width="10.7265625" style="604" customWidth="1"/>
    <col min="269" max="269" width="15.7265625" style="604" customWidth="1"/>
    <col min="270" max="270" width="10.7265625" style="604" customWidth="1"/>
    <col min="271" max="271" width="15.7265625" style="604" customWidth="1"/>
    <col min="272" max="512" width="8.7265625" style="604"/>
    <col min="513" max="513" width="15.81640625" style="604" customWidth="1"/>
    <col min="514" max="514" width="10.7265625" style="604" customWidth="1"/>
    <col min="515" max="515" width="31.1796875" style="604" customWidth="1"/>
    <col min="516" max="516" width="13.81640625" style="604" customWidth="1"/>
    <col min="517" max="517" width="7.7265625" style="604" customWidth="1"/>
    <col min="518" max="518" width="6.453125" style="604" customWidth="1"/>
    <col min="519" max="519" width="17.7265625" style="604" customWidth="1"/>
    <col min="520" max="520" width="10.7265625" style="604" customWidth="1"/>
    <col min="521" max="521" width="15.7265625" style="604" customWidth="1"/>
    <col min="522" max="522" width="10.7265625" style="604" customWidth="1"/>
    <col min="523" max="523" width="15.7265625" style="604" customWidth="1"/>
    <col min="524" max="524" width="10.7265625" style="604" customWidth="1"/>
    <col min="525" max="525" width="15.7265625" style="604" customWidth="1"/>
    <col min="526" max="526" width="10.7265625" style="604" customWidth="1"/>
    <col min="527" max="527" width="15.7265625" style="604" customWidth="1"/>
    <col min="528" max="768" width="8.7265625" style="604"/>
    <col min="769" max="769" width="15.81640625" style="604" customWidth="1"/>
    <col min="770" max="770" width="10.7265625" style="604" customWidth="1"/>
    <col min="771" max="771" width="31.1796875" style="604" customWidth="1"/>
    <col min="772" max="772" width="13.81640625" style="604" customWidth="1"/>
    <col min="773" max="773" width="7.7265625" style="604" customWidth="1"/>
    <col min="774" max="774" width="6.453125" style="604" customWidth="1"/>
    <col min="775" max="775" width="17.7265625" style="604" customWidth="1"/>
    <col min="776" max="776" width="10.7265625" style="604" customWidth="1"/>
    <col min="777" max="777" width="15.7265625" style="604" customWidth="1"/>
    <col min="778" max="778" width="10.7265625" style="604" customWidth="1"/>
    <col min="779" max="779" width="15.7265625" style="604" customWidth="1"/>
    <col min="780" max="780" width="10.7265625" style="604" customWidth="1"/>
    <col min="781" max="781" width="15.7265625" style="604" customWidth="1"/>
    <col min="782" max="782" width="10.7265625" style="604" customWidth="1"/>
    <col min="783" max="783" width="15.7265625" style="604" customWidth="1"/>
    <col min="784" max="1024" width="8.7265625" style="604"/>
    <col min="1025" max="1025" width="15.81640625" style="604" customWidth="1"/>
    <col min="1026" max="1026" width="10.7265625" style="604" customWidth="1"/>
    <col min="1027" max="1027" width="31.1796875" style="604" customWidth="1"/>
    <col min="1028" max="1028" width="13.81640625" style="604" customWidth="1"/>
    <col min="1029" max="1029" width="7.7265625" style="604" customWidth="1"/>
    <col min="1030" max="1030" width="6.453125" style="604" customWidth="1"/>
    <col min="1031" max="1031" width="17.7265625" style="604" customWidth="1"/>
    <col min="1032" max="1032" width="10.7265625" style="604" customWidth="1"/>
    <col min="1033" max="1033" width="15.7265625" style="604" customWidth="1"/>
    <col min="1034" max="1034" width="10.7265625" style="604" customWidth="1"/>
    <col min="1035" max="1035" width="15.7265625" style="604" customWidth="1"/>
    <col min="1036" max="1036" width="10.7265625" style="604" customWidth="1"/>
    <col min="1037" max="1037" width="15.7265625" style="604" customWidth="1"/>
    <col min="1038" max="1038" width="10.7265625" style="604" customWidth="1"/>
    <col min="1039" max="1039" width="15.7265625" style="604" customWidth="1"/>
    <col min="1040" max="1280" width="8.7265625" style="604"/>
    <col min="1281" max="1281" width="15.81640625" style="604" customWidth="1"/>
    <col min="1282" max="1282" width="10.7265625" style="604" customWidth="1"/>
    <col min="1283" max="1283" width="31.1796875" style="604" customWidth="1"/>
    <col min="1284" max="1284" width="13.81640625" style="604" customWidth="1"/>
    <col min="1285" max="1285" width="7.7265625" style="604" customWidth="1"/>
    <col min="1286" max="1286" width="6.453125" style="604" customWidth="1"/>
    <col min="1287" max="1287" width="17.7265625" style="604" customWidth="1"/>
    <col min="1288" max="1288" width="10.7265625" style="604" customWidth="1"/>
    <col min="1289" max="1289" width="15.7265625" style="604" customWidth="1"/>
    <col min="1290" max="1290" width="10.7265625" style="604" customWidth="1"/>
    <col min="1291" max="1291" width="15.7265625" style="604" customWidth="1"/>
    <col min="1292" max="1292" width="10.7265625" style="604" customWidth="1"/>
    <col min="1293" max="1293" width="15.7265625" style="604" customWidth="1"/>
    <col min="1294" max="1294" width="10.7265625" style="604" customWidth="1"/>
    <col min="1295" max="1295" width="15.7265625" style="604" customWidth="1"/>
    <col min="1296" max="1536" width="8.7265625" style="604"/>
    <col min="1537" max="1537" width="15.81640625" style="604" customWidth="1"/>
    <col min="1538" max="1538" width="10.7265625" style="604" customWidth="1"/>
    <col min="1539" max="1539" width="31.1796875" style="604" customWidth="1"/>
    <col min="1540" max="1540" width="13.81640625" style="604" customWidth="1"/>
    <col min="1541" max="1541" width="7.7265625" style="604" customWidth="1"/>
    <col min="1542" max="1542" width="6.453125" style="604" customWidth="1"/>
    <col min="1543" max="1543" width="17.7265625" style="604" customWidth="1"/>
    <col min="1544" max="1544" width="10.7265625" style="604" customWidth="1"/>
    <col min="1545" max="1545" width="15.7265625" style="604" customWidth="1"/>
    <col min="1546" max="1546" width="10.7265625" style="604" customWidth="1"/>
    <col min="1547" max="1547" width="15.7265625" style="604" customWidth="1"/>
    <col min="1548" max="1548" width="10.7265625" style="604" customWidth="1"/>
    <col min="1549" max="1549" width="15.7265625" style="604" customWidth="1"/>
    <col min="1550" max="1550" width="10.7265625" style="604" customWidth="1"/>
    <col min="1551" max="1551" width="15.7265625" style="604" customWidth="1"/>
    <col min="1552" max="1792" width="8.7265625" style="604"/>
    <col min="1793" max="1793" width="15.81640625" style="604" customWidth="1"/>
    <col min="1794" max="1794" width="10.7265625" style="604" customWidth="1"/>
    <col min="1795" max="1795" width="31.1796875" style="604" customWidth="1"/>
    <col min="1796" max="1796" width="13.81640625" style="604" customWidth="1"/>
    <col min="1797" max="1797" width="7.7265625" style="604" customWidth="1"/>
    <col min="1798" max="1798" width="6.453125" style="604" customWidth="1"/>
    <col min="1799" max="1799" width="17.7265625" style="604" customWidth="1"/>
    <col min="1800" max="1800" width="10.7265625" style="604" customWidth="1"/>
    <col min="1801" max="1801" width="15.7265625" style="604" customWidth="1"/>
    <col min="1802" max="1802" width="10.7265625" style="604" customWidth="1"/>
    <col min="1803" max="1803" width="15.7265625" style="604" customWidth="1"/>
    <col min="1804" max="1804" width="10.7265625" style="604" customWidth="1"/>
    <col min="1805" max="1805" width="15.7265625" style="604" customWidth="1"/>
    <col min="1806" max="1806" width="10.7265625" style="604" customWidth="1"/>
    <col min="1807" max="1807" width="15.7265625" style="604" customWidth="1"/>
    <col min="1808" max="2048" width="8.7265625" style="604"/>
    <col min="2049" max="2049" width="15.81640625" style="604" customWidth="1"/>
    <col min="2050" max="2050" width="10.7265625" style="604" customWidth="1"/>
    <col min="2051" max="2051" width="31.1796875" style="604" customWidth="1"/>
    <col min="2052" max="2052" width="13.81640625" style="604" customWidth="1"/>
    <col min="2053" max="2053" width="7.7265625" style="604" customWidth="1"/>
    <col min="2054" max="2054" width="6.453125" style="604" customWidth="1"/>
    <col min="2055" max="2055" width="17.7265625" style="604" customWidth="1"/>
    <col min="2056" max="2056" width="10.7265625" style="604" customWidth="1"/>
    <col min="2057" max="2057" width="15.7265625" style="604" customWidth="1"/>
    <col min="2058" max="2058" width="10.7265625" style="604" customWidth="1"/>
    <col min="2059" max="2059" width="15.7265625" style="604" customWidth="1"/>
    <col min="2060" max="2060" width="10.7265625" style="604" customWidth="1"/>
    <col min="2061" max="2061" width="15.7265625" style="604" customWidth="1"/>
    <col min="2062" max="2062" width="10.7265625" style="604" customWidth="1"/>
    <col min="2063" max="2063" width="15.7265625" style="604" customWidth="1"/>
    <col min="2064" max="2304" width="8.7265625" style="604"/>
    <col min="2305" max="2305" width="15.81640625" style="604" customWidth="1"/>
    <col min="2306" max="2306" width="10.7265625" style="604" customWidth="1"/>
    <col min="2307" max="2307" width="31.1796875" style="604" customWidth="1"/>
    <col min="2308" max="2308" width="13.81640625" style="604" customWidth="1"/>
    <col min="2309" max="2309" width="7.7265625" style="604" customWidth="1"/>
    <col min="2310" max="2310" width="6.453125" style="604" customWidth="1"/>
    <col min="2311" max="2311" width="17.7265625" style="604" customWidth="1"/>
    <col min="2312" max="2312" width="10.7265625" style="604" customWidth="1"/>
    <col min="2313" max="2313" width="15.7265625" style="604" customWidth="1"/>
    <col min="2314" max="2314" width="10.7265625" style="604" customWidth="1"/>
    <col min="2315" max="2315" width="15.7265625" style="604" customWidth="1"/>
    <col min="2316" max="2316" width="10.7265625" style="604" customWidth="1"/>
    <col min="2317" max="2317" width="15.7265625" style="604" customWidth="1"/>
    <col min="2318" max="2318" width="10.7265625" style="604" customWidth="1"/>
    <col min="2319" max="2319" width="15.7265625" style="604" customWidth="1"/>
    <col min="2320" max="2560" width="8.7265625" style="604"/>
    <col min="2561" max="2561" width="15.81640625" style="604" customWidth="1"/>
    <col min="2562" max="2562" width="10.7265625" style="604" customWidth="1"/>
    <col min="2563" max="2563" width="31.1796875" style="604" customWidth="1"/>
    <col min="2564" max="2564" width="13.81640625" style="604" customWidth="1"/>
    <col min="2565" max="2565" width="7.7265625" style="604" customWidth="1"/>
    <col min="2566" max="2566" width="6.453125" style="604" customWidth="1"/>
    <col min="2567" max="2567" width="17.7265625" style="604" customWidth="1"/>
    <col min="2568" max="2568" width="10.7265625" style="604" customWidth="1"/>
    <col min="2569" max="2569" width="15.7265625" style="604" customWidth="1"/>
    <col min="2570" max="2570" width="10.7265625" style="604" customWidth="1"/>
    <col min="2571" max="2571" width="15.7265625" style="604" customWidth="1"/>
    <col min="2572" max="2572" width="10.7265625" style="604" customWidth="1"/>
    <col min="2573" max="2573" width="15.7265625" style="604" customWidth="1"/>
    <col min="2574" max="2574" width="10.7265625" style="604" customWidth="1"/>
    <col min="2575" max="2575" width="15.7265625" style="604" customWidth="1"/>
    <col min="2576" max="2816" width="8.7265625" style="604"/>
    <col min="2817" max="2817" width="15.81640625" style="604" customWidth="1"/>
    <col min="2818" max="2818" width="10.7265625" style="604" customWidth="1"/>
    <col min="2819" max="2819" width="31.1796875" style="604" customWidth="1"/>
    <col min="2820" max="2820" width="13.81640625" style="604" customWidth="1"/>
    <col min="2821" max="2821" width="7.7265625" style="604" customWidth="1"/>
    <col min="2822" max="2822" width="6.453125" style="604" customWidth="1"/>
    <col min="2823" max="2823" width="17.7265625" style="604" customWidth="1"/>
    <col min="2824" max="2824" width="10.7265625" style="604" customWidth="1"/>
    <col min="2825" max="2825" width="15.7265625" style="604" customWidth="1"/>
    <col min="2826" max="2826" width="10.7265625" style="604" customWidth="1"/>
    <col min="2827" max="2827" width="15.7265625" style="604" customWidth="1"/>
    <col min="2828" max="2828" width="10.7265625" style="604" customWidth="1"/>
    <col min="2829" max="2829" width="15.7265625" style="604" customWidth="1"/>
    <col min="2830" max="2830" width="10.7265625" style="604" customWidth="1"/>
    <col min="2831" max="2831" width="15.7265625" style="604" customWidth="1"/>
    <col min="2832" max="3072" width="8.7265625" style="604"/>
    <col min="3073" max="3073" width="15.81640625" style="604" customWidth="1"/>
    <col min="3074" max="3074" width="10.7265625" style="604" customWidth="1"/>
    <col min="3075" max="3075" width="31.1796875" style="604" customWidth="1"/>
    <col min="3076" max="3076" width="13.81640625" style="604" customWidth="1"/>
    <col min="3077" max="3077" width="7.7265625" style="604" customWidth="1"/>
    <col min="3078" max="3078" width="6.453125" style="604" customWidth="1"/>
    <col min="3079" max="3079" width="17.7265625" style="604" customWidth="1"/>
    <col min="3080" max="3080" width="10.7265625" style="604" customWidth="1"/>
    <col min="3081" max="3081" width="15.7265625" style="604" customWidth="1"/>
    <col min="3082" max="3082" width="10.7265625" style="604" customWidth="1"/>
    <col min="3083" max="3083" width="15.7265625" style="604" customWidth="1"/>
    <col min="3084" max="3084" width="10.7265625" style="604" customWidth="1"/>
    <col min="3085" max="3085" width="15.7265625" style="604" customWidth="1"/>
    <col min="3086" max="3086" width="10.7265625" style="604" customWidth="1"/>
    <col min="3087" max="3087" width="15.7265625" style="604" customWidth="1"/>
    <col min="3088" max="3328" width="8.7265625" style="604"/>
    <col min="3329" max="3329" width="15.81640625" style="604" customWidth="1"/>
    <col min="3330" max="3330" width="10.7265625" style="604" customWidth="1"/>
    <col min="3331" max="3331" width="31.1796875" style="604" customWidth="1"/>
    <col min="3332" max="3332" width="13.81640625" style="604" customWidth="1"/>
    <col min="3333" max="3333" width="7.7265625" style="604" customWidth="1"/>
    <col min="3334" max="3334" width="6.453125" style="604" customWidth="1"/>
    <col min="3335" max="3335" width="17.7265625" style="604" customWidth="1"/>
    <col min="3336" max="3336" width="10.7265625" style="604" customWidth="1"/>
    <col min="3337" max="3337" width="15.7265625" style="604" customWidth="1"/>
    <col min="3338" max="3338" width="10.7265625" style="604" customWidth="1"/>
    <col min="3339" max="3339" width="15.7265625" style="604" customWidth="1"/>
    <col min="3340" max="3340" width="10.7265625" style="604" customWidth="1"/>
    <col min="3341" max="3341" width="15.7265625" style="604" customWidth="1"/>
    <col min="3342" max="3342" width="10.7265625" style="604" customWidth="1"/>
    <col min="3343" max="3343" width="15.7265625" style="604" customWidth="1"/>
    <col min="3344" max="3584" width="8.7265625" style="604"/>
    <col min="3585" max="3585" width="15.81640625" style="604" customWidth="1"/>
    <col min="3586" max="3586" width="10.7265625" style="604" customWidth="1"/>
    <col min="3587" max="3587" width="31.1796875" style="604" customWidth="1"/>
    <col min="3588" max="3588" width="13.81640625" style="604" customWidth="1"/>
    <col min="3589" max="3589" width="7.7265625" style="604" customWidth="1"/>
    <col min="3590" max="3590" width="6.453125" style="604" customWidth="1"/>
    <col min="3591" max="3591" width="17.7265625" style="604" customWidth="1"/>
    <col min="3592" max="3592" width="10.7265625" style="604" customWidth="1"/>
    <col min="3593" max="3593" width="15.7265625" style="604" customWidth="1"/>
    <col min="3594" max="3594" width="10.7265625" style="604" customWidth="1"/>
    <col min="3595" max="3595" width="15.7265625" style="604" customWidth="1"/>
    <col min="3596" max="3596" width="10.7265625" style="604" customWidth="1"/>
    <col min="3597" max="3597" width="15.7265625" style="604" customWidth="1"/>
    <col min="3598" max="3598" width="10.7265625" style="604" customWidth="1"/>
    <col min="3599" max="3599" width="15.7265625" style="604" customWidth="1"/>
    <col min="3600" max="3840" width="8.7265625" style="604"/>
    <col min="3841" max="3841" width="15.81640625" style="604" customWidth="1"/>
    <col min="3842" max="3842" width="10.7265625" style="604" customWidth="1"/>
    <col min="3843" max="3843" width="31.1796875" style="604" customWidth="1"/>
    <col min="3844" max="3844" width="13.81640625" style="604" customWidth="1"/>
    <col min="3845" max="3845" width="7.7265625" style="604" customWidth="1"/>
    <col min="3846" max="3846" width="6.453125" style="604" customWidth="1"/>
    <col min="3847" max="3847" width="17.7265625" style="604" customWidth="1"/>
    <col min="3848" max="3848" width="10.7265625" style="604" customWidth="1"/>
    <col min="3849" max="3849" width="15.7265625" style="604" customWidth="1"/>
    <col min="3850" max="3850" width="10.7265625" style="604" customWidth="1"/>
    <col min="3851" max="3851" width="15.7265625" style="604" customWidth="1"/>
    <col min="3852" max="3852" width="10.7265625" style="604" customWidth="1"/>
    <col min="3853" max="3853" width="15.7265625" style="604" customWidth="1"/>
    <col min="3854" max="3854" width="10.7265625" style="604" customWidth="1"/>
    <col min="3855" max="3855" width="15.7265625" style="604" customWidth="1"/>
    <col min="3856" max="4096" width="8.7265625" style="604"/>
    <col min="4097" max="4097" width="15.81640625" style="604" customWidth="1"/>
    <col min="4098" max="4098" width="10.7265625" style="604" customWidth="1"/>
    <col min="4099" max="4099" width="31.1796875" style="604" customWidth="1"/>
    <col min="4100" max="4100" width="13.81640625" style="604" customWidth="1"/>
    <col min="4101" max="4101" width="7.7265625" style="604" customWidth="1"/>
    <col min="4102" max="4102" width="6.453125" style="604" customWidth="1"/>
    <col min="4103" max="4103" width="17.7265625" style="604" customWidth="1"/>
    <col min="4104" max="4104" width="10.7265625" style="604" customWidth="1"/>
    <col min="4105" max="4105" width="15.7265625" style="604" customWidth="1"/>
    <col min="4106" max="4106" width="10.7265625" style="604" customWidth="1"/>
    <col min="4107" max="4107" width="15.7265625" style="604" customWidth="1"/>
    <col min="4108" max="4108" width="10.7265625" style="604" customWidth="1"/>
    <col min="4109" max="4109" width="15.7265625" style="604" customWidth="1"/>
    <col min="4110" max="4110" width="10.7265625" style="604" customWidth="1"/>
    <col min="4111" max="4111" width="15.7265625" style="604" customWidth="1"/>
    <col min="4112" max="4352" width="8.7265625" style="604"/>
    <col min="4353" max="4353" width="15.81640625" style="604" customWidth="1"/>
    <col min="4354" max="4354" width="10.7265625" style="604" customWidth="1"/>
    <col min="4355" max="4355" width="31.1796875" style="604" customWidth="1"/>
    <col min="4356" max="4356" width="13.81640625" style="604" customWidth="1"/>
    <col min="4357" max="4357" width="7.7265625" style="604" customWidth="1"/>
    <col min="4358" max="4358" width="6.453125" style="604" customWidth="1"/>
    <col min="4359" max="4359" width="17.7265625" style="604" customWidth="1"/>
    <col min="4360" max="4360" width="10.7265625" style="604" customWidth="1"/>
    <col min="4361" max="4361" width="15.7265625" style="604" customWidth="1"/>
    <col min="4362" max="4362" width="10.7265625" style="604" customWidth="1"/>
    <col min="4363" max="4363" width="15.7265625" style="604" customWidth="1"/>
    <col min="4364" max="4364" width="10.7265625" style="604" customWidth="1"/>
    <col min="4365" max="4365" width="15.7265625" style="604" customWidth="1"/>
    <col min="4366" max="4366" width="10.7265625" style="604" customWidth="1"/>
    <col min="4367" max="4367" width="15.7265625" style="604" customWidth="1"/>
    <col min="4368" max="4608" width="8.7265625" style="604"/>
    <col min="4609" max="4609" width="15.81640625" style="604" customWidth="1"/>
    <col min="4610" max="4610" width="10.7265625" style="604" customWidth="1"/>
    <col min="4611" max="4611" width="31.1796875" style="604" customWidth="1"/>
    <col min="4612" max="4612" width="13.81640625" style="604" customWidth="1"/>
    <col min="4613" max="4613" width="7.7265625" style="604" customWidth="1"/>
    <col min="4614" max="4614" width="6.453125" style="604" customWidth="1"/>
    <col min="4615" max="4615" width="17.7265625" style="604" customWidth="1"/>
    <col min="4616" max="4616" width="10.7265625" style="604" customWidth="1"/>
    <col min="4617" max="4617" width="15.7265625" style="604" customWidth="1"/>
    <col min="4618" max="4618" width="10.7265625" style="604" customWidth="1"/>
    <col min="4619" max="4619" width="15.7265625" style="604" customWidth="1"/>
    <col min="4620" max="4620" width="10.7265625" style="604" customWidth="1"/>
    <col min="4621" max="4621" width="15.7265625" style="604" customWidth="1"/>
    <col min="4622" max="4622" width="10.7265625" style="604" customWidth="1"/>
    <col min="4623" max="4623" width="15.7265625" style="604" customWidth="1"/>
    <col min="4624" max="4864" width="8.7265625" style="604"/>
    <col min="4865" max="4865" width="15.81640625" style="604" customWidth="1"/>
    <col min="4866" max="4866" width="10.7265625" style="604" customWidth="1"/>
    <col min="4867" max="4867" width="31.1796875" style="604" customWidth="1"/>
    <col min="4868" max="4868" width="13.81640625" style="604" customWidth="1"/>
    <col min="4869" max="4869" width="7.7265625" style="604" customWidth="1"/>
    <col min="4870" max="4870" width="6.453125" style="604" customWidth="1"/>
    <col min="4871" max="4871" width="17.7265625" style="604" customWidth="1"/>
    <col min="4872" max="4872" width="10.7265625" style="604" customWidth="1"/>
    <col min="4873" max="4873" width="15.7265625" style="604" customWidth="1"/>
    <col min="4874" max="4874" width="10.7265625" style="604" customWidth="1"/>
    <col min="4875" max="4875" width="15.7265625" style="604" customWidth="1"/>
    <col min="4876" max="4876" width="10.7265625" style="604" customWidth="1"/>
    <col min="4877" max="4877" width="15.7265625" style="604" customWidth="1"/>
    <col min="4878" max="4878" width="10.7265625" style="604" customWidth="1"/>
    <col min="4879" max="4879" width="15.7265625" style="604" customWidth="1"/>
    <col min="4880" max="5120" width="8.7265625" style="604"/>
    <col min="5121" max="5121" width="15.81640625" style="604" customWidth="1"/>
    <col min="5122" max="5122" width="10.7265625" style="604" customWidth="1"/>
    <col min="5123" max="5123" width="31.1796875" style="604" customWidth="1"/>
    <col min="5124" max="5124" width="13.81640625" style="604" customWidth="1"/>
    <col min="5125" max="5125" width="7.7265625" style="604" customWidth="1"/>
    <col min="5126" max="5126" width="6.453125" style="604" customWidth="1"/>
    <col min="5127" max="5127" width="17.7265625" style="604" customWidth="1"/>
    <col min="5128" max="5128" width="10.7265625" style="604" customWidth="1"/>
    <col min="5129" max="5129" width="15.7265625" style="604" customWidth="1"/>
    <col min="5130" max="5130" width="10.7265625" style="604" customWidth="1"/>
    <col min="5131" max="5131" width="15.7265625" style="604" customWidth="1"/>
    <col min="5132" max="5132" width="10.7265625" style="604" customWidth="1"/>
    <col min="5133" max="5133" width="15.7265625" style="604" customWidth="1"/>
    <col min="5134" max="5134" width="10.7265625" style="604" customWidth="1"/>
    <col min="5135" max="5135" width="15.7265625" style="604" customWidth="1"/>
    <col min="5136" max="5376" width="8.7265625" style="604"/>
    <col min="5377" max="5377" width="15.81640625" style="604" customWidth="1"/>
    <col min="5378" max="5378" width="10.7265625" style="604" customWidth="1"/>
    <col min="5379" max="5379" width="31.1796875" style="604" customWidth="1"/>
    <col min="5380" max="5380" width="13.81640625" style="604" customWidth="1"/>
    <col min="5381" max="5381" width="7.7265625" style="604" customWidth="1"/>
    <col min="5382" max="5382" width="6.453125" style="604" customWidth="1"/>
    <col min="5383" max="5383" width="17.7265625" style="604" customWidth="1"/>
    <col min="5384" max="5384" width="10.7265625" style="604" customWidth="1"/>
    <col min="5385" max="5385" width="15.7265625" style="604" customWidth="1"/>
    <col min="5386" max="5386" width="10.7265625" style="604" customWidth="1"/>
    <col min="5387" max="5387" width="15.7265625" style="604" customWidth="1"/>
    <col min="5388" max="5388" width="10.7265625" style="604" customWidth="1"/>
    <col min="5389" max="5389" width="15.7265625" style="604" customWidth="1"/>
    <col min="5390" max="5390" width="10.7265625" style="604" customWidth="1"/>
    <col min="5391" max="5391" width="15.7265625" style="604" customWidth="1"/>
    <col min="5392" max="5632" width="8.7265625" style="604"/>
    <col min="5633" max="5633" width="15.81640625" style="604" customWidth="1"/>
    <col min="5634" max="5634" width="10.7265625" style="604" customWidth="1"/>
    <col min="5635" max="5635" width="31.1796875" style="604" customWidth="1"/>
    <col min="5636" max="5636" width="13.81640625" style="604" customWidth="1"/>
    <col min="5637" max="5637" width="7.7265625" style="604" customWidth="1"/>
    <col min="5638" max="5638" width="6.453125" style="604" customWidth="1"/>
    <col min="5639" max="5639" width="17.7265625" style="604" customWidth="1"/>
    <col min="5640" max="5640" width="10.7265625" style="604" customWidth="1"/>
    <col min="5641" max="5641" width="15.7265625" style="604" customWidth="1"/>
    <col min="5642" max="5642" width="10.7265625" style="604" customWidth="1"/>
    <col min="5643" max="5643" width="15.7265625" style="604" customWidth="1"/>
    <col min="5644" max="5644" width="10.7265625" style="604" customWidth="1"/>
    <col min="5645" max="5645" width="15.7265625" style="604" customWidth="1"/>
    <col min="5646" max="5646" width="10.7265625" style="604" customWidth="1"/>
    <col min="5647" max="5647" width="15.7265625" style="604" customWidth="1"/>
    <col min="5648" max="5888" width="8.7265625" style="604"/>
    <col min="5889" max="5889" width="15.81640625" style="604" customWidth="1"/>
    <col min="5890" max="5890" width="10.7265625" style="604" customWidth="1"/>
    <col min="5891" max="5891" width="31.1796875" style="604" customWidth="1"/>
    <col min="5892" max="5892" width="13.81640625" style="604" customWidth="1"/>
    <col min="5893" max="5893" width="7.7265625" style="604" customWidth="1"/>
    <col min="5894" max="5894" width="6.453125" style="604" customWidth="1"/>
    <col min="5895" max="5895" width="17.7265625" style="604" customWidth="1"/>
    <col min="5896" max="5896" width="10.7265625" style="604" customWidth="1"/>
    <col min="5897" max="5897" width="15.7265625" style="604" customWidth="1"/>
    <col min="5898" max="5898" width="10.7265625" style="604" customWidth="1"/>
    <col min="5899" max="5899" width="15.7265625" style="604" customWidth="1"/>
    <col min="5900" max="5900" width="10.7265625" style="604" customWidth="1"/>
    <col min="5901" max="5901" width="15.7265625" style="604" customWidth="1"/>
    <col min="5902" max="5902" width="10.7265625" style="604" customWidth="1"/>
    <col min="5903" max="5903" width="15.7265625" style="604" customWidth="1"/>
    <col min="5904" max="6144" width="8.7265625" style="604"/>
    <col min="6145" max="6145" width="15.81640625" style="604" customWidth="1"/>
    <col min="6146" max="6146" width="10.7265625" style="604" customWidth="1"/>
    <col min="6147" max="6147" width="31.1796875" style="604" customWidth="1"/>
    <col min="6148" max="6148" width="13.81640625" style="604" customWidth="1"/>
    <col min="6149" max="6149" width="7.7265625" style="604" customWidth="1"/>
    <col min="6150" max="6150" width="6.453125" style="604" customWidth="1"/>
    <col min="6151" max="6151" width="17.7265625" style="604" customWidth="1"/>
    <col min="6152" max="6152" width="10.7265625" style="604" customWidth="1"/>
    <col min="6153" max="6153" width="15.7265625" style="604" customWidth="1"/>
    <col min="6154" max="6154" width="10.7265625" style="604" customWidth="1"/>
    <col min="6155" max="6155" width="15.7265625" style="604" customWidth="1"/>
    <col min="6156" max="6156" width="10.7265625" style="604" customWidth="1"/>
    <col min="6157" max="6157" width="15.7265625" style="604" customWidth="1"/>
    <col min="6158" max="6158" width="10.7265625" style="604" customWidth="1"/>
    <col min="6159" max="6159" width="15.7265625" style="604" customWidth="1"/>
    <col min="6160" max="6400" width="8.7265625" style="604"/>
    <col min="6401" max="6401" width="15.81640625" style="604" customWidth="1"/>
    <col min="6402" max="6402" width="10.7265625" style="604" customWidth="1"/>
    <col min="6403" max="6403" width="31.1796875" style="604" customWidth="1"/>
    <col min="6404" max="6404" width="13.81640625" style="604" customWidth="1"/>
    <col min="6405" max="6405" width="7.7265625" style="604" customWidth="1"/>
    <col min="6406" max="6406" width="6.453125" style="604" customWidth="1"/>
    <col min="6407" max="6407" width="17.7265625" style="604" customWidth="1"/>
    <col min="6408" max="6408" width="10.7265625" style="604" customWidth="1"/>
    <col min="6409" max="6409" width="15.7265625" style="604" customWidth="1"/>
    <col min="6410" max="6410" width="10.7265625" style="604" customWidth="1"/>
    <col min="6411" max="6411" width="15.7265625" style="604" customWidth="1"/>
    <col min="6412" max="6412" width="10.7265625" style="604" customWidth="1"/>
    <col min="6413" max="6413" width="15.7265625" style="604" customWidth="1"/>
    <col min="6414" max="6414" width="10.7265625" style="604" customWidth="1"/>
    <col min="6415" max="6415" width="15.7265625" style="604" customWidth="1"/>
    <col min="6416" max="6656" width="8.7265625" style="604"/>
    <col min="6657" max="6657" width="15.81640625" style="604" customWidth="1"/>
    <col min="6658" max="6658" width="10.7265625" style="604" customWidth="1"/>
    <col min="6659" max="6659" width="31.1796875" style="604" customWidth="1"/>
    <col min="6660" max="6660" width="13.81640625" style="604" customWidth="1"/>
    <col min="6661" max="6661" width="7.7265625" style="604" customWidth="1"/>
    <col min="6662" max="6662" width="6.453125" style="604" customWidth="1"/>
    <col min="6663" max="6663" width="17.7265625" style="604" customWidth="1"/>
    <col min="6664" max="6664" width="10.7265625" style="604" customWidth="1"/>
    <col min="6665" max="6665" width="15.7265625" style="604" customWidth="1"/>
    <col min="6666" max="6666" width="10.7265625" style="604" customWidth="1"/>
    <col min="6667" max="6667" width="15.7265625" style="604" customWidth="1"/>
    <col min="6668" max="6668" width="10.7265625" style="604" customWidth="1"/>
    <col min="6669" max="6669" width="15.7265625" style="604" customWidth="1"/>
    <col min="6670" max="6670" width="10.7265625" style="604" customWidth="1"/>
    <col min="6671" max="6671" width="15.7265625" style="604" customWidth="1"/>
    <col min="6672" max="6912" width="8.7265625" style="604"/>
    <col min="6913" max="6913" width="15.81640625" style="604" customWidth="1"/>
    <col min="6914" max="6914" width="10.7265625" style="604" customWidth="1"/>
    <col min="6915" max="6915" width="31.1796875" style="604" customWidth="1"/>
    <col min="6916" max="6916" width="13.81640625" style="604" customWidth="1"/>
    <col min="6917" max="6917" width="7.7265625" style="604" customWidth="1"/>
    <col min="6918" max="6918" width="6.453125" style="604" customWidth="1"/>
    <col min="6919" max="6919" width="17.7265625" style="604" customWidth="1"/>
    <col min="6920" max="6920" width="10.7265625" style="604" customWidth="1"/>
    <col min="6921" max="6921" width="15.7265625" style="604" customWidth="1"/>
    <col min="6922" max="6922" width="10.7265625" style="604" customWidth="1"/>
    <col min="6923" max="6923" width="15.7265625" style="604" customWidth="1"/>
    <col min="6924" max="6924" width="10.7265625" style="604" customWidth="1"/>
    <col min="6925" max="6925" width="15.7265625" style="604" customWidth="1"/>
    <col min="6926" max="6926" width="10.7265625" style="604" customWidth="1"/>
    <col min="6927" max="6927" width="15.7265625" style="604" customWidth="1"/>
    <col min="6928" max="7168" width="8.7265625" style="604"/>
    <col min="7169" max="7169" width="15.81640625" style="604" customWidth="1"/>
    <col min="7170" max="7170" width="10.7265625" style="604" customWidth="1"/>
    <col min="7171" max="7171" width="31.1796875" style="604" customWidth="1"/>
    <col min="7172" max="7172" width="13.81640625" style="604" customWidth="1"/>
    <col min="7173" max="7173" width="7.7265625" style="604" customWidth="1"/>
    <col min="7174" max="7174" width="6.453125" style="604" customWidth="1"/>
    <col min="7175" max="7175" width="17.7265625" style="604" customWidth="1"/>
    <col min="7176" max="7176" width="10.7265625" style="604" customWidth="1"/>
    <col min="7177" max="7177" width="15.7265625" style="604" customWidth="1"/>
    <col min="7178" max="7178" width="10.7265625" style="604" customWidth="1"/>
    <col min="7179" max="7179" width="15.7265625" style="604" customWidth="1"/>
    <col min="7180" max="7180" width="10.7265625" style="604" customWidth="1"/>
    <col min="7181" max="7181" width="15.7265625" style="604" customWidth="1"/>
    <col min="7182" max="7182" width="10.7265625" style="604" customWidth="1"/>
    <col min="7183" max="7183" width="15.7265625" style="604" customWidth="1"/>
    <col min="7184" max="7424" width="8.7265625" style="604"/>
    <col min="7425" max="7425" width="15.81640625" style="604" customWidth="1"/>
    <col min="7426" max="7426" width="10.7265625" style="604" customWidth="1"/>
    <col min="7427" max="7427" width="31.1796875" style="604" customWidth="1"/>
    <col min="7428" max="7428" width="13.81640625" style="604" customWidth="1"/>
    <col min="7429" max="7429" width="7.7265625" style="604" customWidth="1"/>
    <col min="7430" max="7430" width="6.453125" style="604" customWidth="1"/>
    <col min="7431" max="7431" width="17.7265625" style="604" customWidth="1"/>
    <col min="7432" max="7432" width="10.7265625" style="604" customWidth="1"/>
    <col min="7433" max="7433" width="15.7265625" style="604" customWidth="1"/>
    <col min="7434" max="7434" width="10.7265625" style="604" customWidth="1"/>
    <col min="7435" max="7435" width="15.7265625" style="604" customWidth="1"/>
    <col min="7436" max="7436" width="10.7265625" style="604" customWidth="1"/>
    <col min="7437" max="7437" width="15.7265625" style="604" customWidth="1"/>
    <col min="7438" max="7438" width="10.7265625" style="604" customWidth="1"/>
    <col min="7439" max="7439" width="15.7265625" style="604" customWidth="1"/>
    <col min="7440" max="7680" width="8.7265625" style="604"/>
    <col min="7681" max="7681" width="15.81640625" style="604" customWidth="1"/>
    <col min="7682" max="7682" width="10.7265625" style="604" customWidth="1"/>
    <col min="7683" max="7683" width="31.1796875" style="604" customWidth="1"/>
    <col min="7684" max="7684" width="13.81640625" style="604" customWidth="1"/>
    <col min="7685" max="7685" width="7.7265625" style="604" customWidth="1"/>
    <col min="7686" max="7686" width="6.453125" style="604" customWidth="1"/>
    <col min="7687" max="7687" width="17.7265625" style="604" customWidth="1"/>
    <col min="7688" max="7688" width="10.7265625" style="604" customWidth="1"/>
    <col min="7689" max="7689" width="15.7265625" style="604" customWidth="1"/>
    <col min="7690" max="7690" width="10.7265625" style="604" customWidth="1"/>
    <col min="7691" max="7691" width="15.7265625" style="604" customWidth="1"/>
    <col min="7692" max="7692" width="10.7265625" style="604" customWidth="1"/>
    <col min="7693" max="7693" width="15.7265625" style="604" customWidth="1"/>
    <col min="7694" max="7694" width="10.7265625" style="604" customWidth="1"/>
    <col min="7695" max="7695" width="15.7265625" style="604" customWidth="1"/>
    <col min="7696" max="7936" width="8.7265625" style="604"/>
    <col min="7937" max="7937" width="15.81640625" style="604" customWidth="1"/>
    <col min="7938" max="7938" width="10.7265625" style="604" customWidth="1"/>
    <col min="7939" max="7939" width="31.1796875" style="604" customWidth="1"/>
    <col min="7940" max="7940" width="13.81640625" style="604" customWidth="1"/>
    <col min="7941" max="7941" width="7.7265625" style="604" customWidth="1"/>
    <col min="7942" max="7942" width="6.453125" style="604" customWidth="1"/>
    <col min="7943" max="7943" width="17.7265625" style="604" customWidth="1"/>
    <col min="7944" max="7944" width="10.7265625" style="604" customWidth="1"/>
    <col min="7945" max="7945" width="15.7265625" style="604" customWidth="1"/>
    <col min="7946" max="7946" width="10.7265625" style="604" customWidth="1"/>
    <col min="7947" max="7947" width="15.7265625" style="604" customWidth="1"/>
    <col min="7948" max="7948" width="10.7265625" style="604" customWidth="1"/>
    <col min="7949" max="7949" width="15.7265625" style="604" customWidth="1"/>
    <col min="7950" max="7950" width="10.7265625" style="604" customWidth="1"/>
    <col min="7951" max="7951" width="15.7265625" style="604" customWidth="1"/>
    <col min="7952" max="8192" width="8.7265625" style="604"/>
    <col min="8193" max="8193" width="15.81640625" style="604" customWidth="1"/>
    <col min="8194" max="8194" width="10.7265625" style="604" customWidth="1"/>
    <col min="8195" max="8195" width="31.1796875" style="604" customWidth="1"/>
    <col min="8196" max="8196" width="13.81640625" style="604" customWidth="1"/>
    <col min="8197" max="8197" width="7.7265625" style="604" customWidth="1"/>
    <col min="8198" max="8198" width="6.453125" style="604" customWidth="1"/>
    <col min="8199" max="8199" width="17.7265625" style="604" customWidth="1"/>
    <col min="8200" max="8200" width="10.7265625" style="604" customWidth="1"/>
    <col min="8201" max="8201" width="15.7265625" style="604" customWidth="1"/>
    <col min="8202" max="8202" width="10.7265625" style="604" customWidth="1"/>
    <col min="8203" max="8203" width="15.7265625" style="604" customWidth="1"/>
    <col min="8204" max="8204" width="10.7265625" style="604" customWidth="1"/>
    <col min="8205" max="8205" width="15.7265625" style="604" customWidth="1"/>
    <col min="8206" max="8206" width="10.7265625" style="604" customWidth="1"/>
    <col min="8207" max="8207" width="15.7265625" style="604" customWidth="1"/>
    <col min="8208" max="8448" width="8.7265625" style="604"/>
    <col min="8449" max="8449" width="15.81640625" style="604" customWidth="1"/>
    <col min="8450" max="8450" width="10.7265625" style="604" customWidth="1"/>
    <col min="8451" max="8451" width="31.1796875" style="604" customWidth="1"/>
    <col min="8452" max="8452" width="13.81640625" style="604" customWidth="1"/>
    <col min="8453" max="8453" width="7.7265625" style="604" customWidth="1"/>
    <col min="8454" max="8454" width="6.453125" style="604" customWidth="1"/>
    <col min="8455" max="8455" width="17.7265625" style="604" customWidth="1"/>
    <col min="8456" max="8456" width="10.7265625" style="604" customWidth="1"/>
    <col min="8457" max="8457" width="15.7265625" style="604" customWidth="1"/>
    <col min="8458" max="8458" width="10.7265625" style="604" customWidth="1"/>
    <col min="8459" max="8459" width="15.7265625" style="604" customWidth="1"/>
    <col min="8460" max="8460" width="10.7265625" style="604" customWidth="1"/>
    <col min="8461" max="8461" width="15.7265625" style="604" customWidth="1"/>
    <col min="8462" max="8462" width="10.7265625" style="604" customWidth="1"/>
    <col min="8463" max="8463" width="15.7265625" style="604" customWidth="1"/>
    <col min="8464" max="8704" width="8.7265625" style="604"/>
    <col min="8705" max="8705" width="15.81640625" style="604" customWidth="1"/>
    <col min="8706" max="8706" width="10.7265625" style="604" customWidth="1"/>
    <col min="8707" max="8707" width="31.1796875" style="604" customWidth="1"/>
    <col min="8708" max="8708" width="13.81640625" style="604" customWidth="1"/>
    <col min="8709" max="8709" width="7.7265625" style="604" customWidth="1"/>
    <col min="8710" max="8710" width="6.453125" style="604" customWidth="1"/>
    <col min="8711" max="8711" width="17.7265625" style="604" customWidth="1"/>
    <col min="8712" max="8712" width="10.7265625" style="604" customWidth="1"/>
    <col min="8713" max="8713" width="15.7265625" style="604" customWidth="1"/>
    <col min="8714" max="8714" width="10.7265625" style="604" customWidth="1"/>
    <col min="8715" max="8715" width="15.7265625" style="604" customWidth="1"/>
    <col min="8716" max="8716" width="10.7265625" style="604" customWidth="1"/>
    <col min="8717" max="8717" width="15.7265625" style="604" customWidth="1"/>
    <col min="8718" max="8718" width="10.7265625" style="604" customWidth="1"/>
    <col min="8719" max="8719" width="15.7265625" style="604" customWidth="1"/>
    <col min="8720" max="8960" width="8.7265625" style="604"/>
    <col min="8961" max="8961" width="15.81640625" style="604" customWidth="1"/>
    <col min="8962" max="8962" width="10.7265625" style="604" customWidth="1"/>
    <col min="8963" max="8963" width="31.1796875" style="604" customWidth="1"/>
    <col min="8964" max="8964" width="13.81640625" style="604" customWidth="1"/>
    <col min="8965" max="8965" width="7.7265625" style="604" customWidth="1"/>
    <col min="8966" max="8966" width="6.453125" style="604" customWidth="1"/>
    <col min="8967" max="8967" width="17.7265625" style="604" customWidth="1"/>
    <col min="8968" max="8968" width="10.7265625" style="604" customWidth="1"/>
    <col min="8969" max="8969" width="15.7265625" style="604" customWidth="1"/>
    <col min="8970" max="8970" width="10.7265625" style="604" customWidth="1"/>
    <col min="8971" max="8971" width="15.7265625" style="604" customWidth="1"/>
    <col min="8972" max="8972" width="10.7265625" style="604" customWidth="1"/>
    <col min="8973" max="8973" width="15.7265625" style="604" customWidth="1"/>
    <col min="8974" max="8974" width="10.7265625" style="604" customWidth="1"/>
    <col min="8975" max="8975" width="15.7265625" style="604" customWidth="1"/>
    <col min="8976" max="9216" width="8.7265625" style="604"/>
    <col min="9217" max="9217" width="15.81640625" style="604" customWidth="1"/>
    <col min="9218" max="9218" width="10.7265625" style="604" customWidth="1"/>
    <col min="9219" max="9219" width="31.1796875" style="604" customWidth="1"/>
    <col min="9220" max="9220" width="13.81640625" style="604" customWidth="1"/>
    <col min="9221" max="9221" width="7.7265625" style="604" customWidth="1"/>
    <col min="9222" max="9222" width="6.453125" style="604" customWidth="1"/>
    <col min="9223" max="9223" width="17.7265625" style="604" customWidth="1"/>
    <col min="9224" max="9224" width="10.7265625" style="604" customWidth="1"/>
    <col min="9225" max="9225" width="15.7265625" style="604" customWidth="1"/>
    <col min="9226" max="9226" width="10.7265625" style="604" customWidth="1"/>
    <col min="9227" max="9227" width="15.7265625" style="604" customWidth="1"/>
    <col min="9228" max="9228" width="10.7265625" style="604" customWidth="1"/>
    <col min="9229" max="9229" width="15.7265625" style="604" customWidth="1"/>
    <col min="9230" max="9230" width="10.7265625" style="604" customWidth="1"/>
    <col min="9231" max="9231" width="15.7265625" style="604" customWidth="1"/>
    <col min="9232" max="9472" width="8.7265625" style="604"/>
    <col min="9473" max="9473" width="15.81640625" style="604" customWidth="1"/>
    <col min="9474" max="9474" width="10.7265625" style="604" customWidth="1"/>
    <col min="9475" max="9475" width="31.1796875" style="604" customWidth="1"/>
    <col min="9476" max="9476" width="13.81640625" style="604" customWidth="1"/>
    <col min="9477" max="9477" width="7.7265625" style="604" customWidth="1"/>
    <col min="9478" max="9478" width="6.453125" style="604" customWidth="1"/>
    <col min="9479" max="9479" width="17.7265625" style="604" customWidth="1"/>
    <col min="9480" max="9480" width="10.7265625" style="604" customWidth="1"/>
    <col min="9481" max="9481" width="15.7265625" style="604" customWidth="1"/>
    <col min="9482" max="9482" width="10.7265625" style="604" customWidth="1"/>
    <col min="9483" max="9483" width="15.7265625" style="604" customWidth="1"/>
    <col min="9484" max="9484" width="10.7265625" style="604" customWidth="1"/>
    <col min="9485" max="9485" width="15.7265625" style="604" customWidth="1"/>
    <col min="9486" max="9486" width="10.7265625" style="604" customWidth="1"/>
    <col min="9487" max="9487" width="15.7265625" style="604" customWidth="1"/>
    <col min="9488" max="9728" width="8.7265625" style="604"/>
    <col min="9729" max="9729" width="15.81640625" style="604" customWidth="1"/>
    <col min="9730" max="9730" width="10.7265625" style="604" customWidth="1"/>
    <col min="9731" max="9731" width="31.1796875" style="604" customWidth="1"/>
    <col min="9732" max="9732" width="13.81640625" style="604" customWidth="1"/>
    <col min="9733" max="9733" width="7.7265625" style="604" customWidth="1"/>
    <col min="9734" max="9734" width="6.453125" style="604" customWidth="1"/>
    <col min="9735" max="9735" width="17.7265625" style="604" customWidth="1"/>
    <col min="9736" max="9736" width="10.7265625" style="604" customWidth="1"/>
    <col min="9737" max="9737" width="15.7265625" style="604" customWidth="1"/>
    <col min="9738" max="9738" width="10.7265625" style="604" customWidth="1"/>
    <col min="9739" max="9739" width="15.7265625" style="604" customWidth="1"/>
    <col min="9740" max="9740" width="10.7265625" style="604" customWidth="1"/>
    <col min="9741" max="9741" width="15.7265625" style="604" customWidth="1"/>
    <col min="9742" max="9742" width="10.7265625" style="604" customWidth="1"/>
    <col min="9743" max="9743" width="15.7265625" style="604" customWidth="1"/>
    <col min="9744" max="9984" width="8.7265625" style="604"/>
    <col min="9985" max="9985" width="15.81640625" style="604" customWidth="1"/>
    <col min="9986" max="9986" width="10.7265625" style="604" customWidth="1"/>
    <col min="9987" max="9987" width="31.1796875" style="604" customWidth="1"/>
    <col min="9988" max="9988" width="13.81640625" style="604" customWidth="1"/>
    <col min="9989" max="9989" width="7.7265625" style="604" customWidth="1"/>
    <col min="9990" max="9990" width="6.453125" style="604" customWidth="1"/>
    <col min="9991" max="9991" width="17.7265625" style="604" customWidth="1"/>
    <col min="9992" max="9992" width="10.7265625" style="604" customWidth="1"/>
    <col min="9993" max="9993" width="15.7265625" style="604" customWidth="1"/>
    <col min="9994" max="9994" width="10.7265625" style="604" customWidth="1"/>
    <col min="9995" max="9995" width="15.7265625" style="604" customWidth="1"/>
    <col min="9996" max="9996" width="10.7265625" style="604" customWidth="1"/>
    <col min="9997" max="9997" width="15.7265625" style="604" customWidth="1"/>
    <col min="9998" max="9998" width="10.7265625" style="604" customWidth="1"/>
    <col min="9999" max="9999" width="15.7265625" style="604" customWidth="1"/>
    <col min="10000" max="10240" width="8.7265625" style="604"/>
    <col min="10241" max="10241" width="15.81640625" style="604" customWidth="1"/>
    <col min="10242" max="10242" width="10.7265625" style="604" customWidth="1"/>
    <col min="10243" max="10243" width="31.1796875" style="604" customWidth="1"/>
    <col min="10244" max="10244" width="13.81640625" style="604" customWidth="1"/>
    <col min="10245" max="10245" width="7.7265625" style="604" customWidth="1"/>
    <col min="10246" max="10246" width="6.453125" style="604" customWidth="1"/>
    <col min="10247" max="10247" width="17.7265625" style="604" customWidth="1"/>
    <col min="10248" max="10248" width="10.7265625" style="604" customWidth="1"/>
    <col min="10249" max="10249" width="15.7265625" style="604" customWidth="1"/>
    <col min="10250" max="10250" width="10.7265625" style="604" customWidth="1"/>
    <col min="10251" max="10251" width="15.7265625" style="604" customWidth="1"/>
    <col min="10252" max="10252" width="10.7265625" style="604" customWidth="1"/>
    <col min="10253" max="10253" width="15.7265625" style="604" customWidth="1"/>
    <col min="10254" max="10254" width="10.7265625" style="604" customWidth="1"/>
    <col min="10255" max="10255" width="15.7265625" style="604" customWidth="1"/>
    <col min="10256" max="10496" width="8.7265625" style="604"/>
    <col min="10497" max="10497" width="15.81640625" style="604" customWidth="1"/>
    <col min="10498" max="10498" width="10.7265625" style="604" customWidth="1"/>
    <col min="10499" max="10499" width="31.1796875" style="604" customWidth="1"/>
    <col min="10500" max="10500" width="13.81640625" style="604" customWidth="1"/>
    <col min="10501" max="10501" width="7.7265625" style="604" customWidth="1"/>
    <col min="10502" max="10502" width="6.453125" style="604" customWidth="1"/>
    <col min="10503" max="10503" width="17.7265625" style="604" customWidth="1"/>
    <col min="10504" max="10504" width="10.7265625" style="604" customWidth="1"/>
    <col min="10505" max="10505" width="15.7265625" style="604" customWidth="1"/>
    <col min="10506" max="10506" width="10.7265625" style="604" customWidth="1"/>
    <col min="10507" max="10507" width="15.7265625" style="604" customWidth="1"/>
    <col min="10508" max="10508" width="10.7265625" style="604" customWidth="1"/>
    <col min="10509" max="10509" width="15.7265625" style="604" customWidth="1"/>
    <col min="10510" max="10510" width="10.7265625" style="604" customWidth="1"/>
    <col min="10511" max="10511" width="15.7265625" style="604" customWidth="1"/>
    <col min="10512" max="10752" width="8.7265625" style="604"/>
    <col min="10753" max="10753" width="15.81640625" style="604" customWidth="1"/>
    <col min="10754" max="10754" width="10.7265625" style="604" customWidth="1"/>
    <col min="10755" max="10755" width="31.1796875" style="604" customWidth="1"/>
    <col min="10756" max="10756" width="13.81640625" style="604" customWidth="1"/>
    <col min="10757" max="10757" width="7.7265625" style="604" customWidth="1"/>
    <col min="10758" max="10758" width="6.453125" style="604" customWidth="1"/>
    <col min="10759" max="10759" width="17.7265625" style="604" customWidth="1"/>
    <col min="10760" max="10760" width="10.7265625" style="604" customWidth="1"/>
    <col min="10761" max="10761" width="15.7265625" style="604" customWidth="1"/>
    <col min="10762" max="10762" width="10.7265625" style="604" customWidth="1"/>
    <col min="10763" max="10763" width="15.7265625" style="604" customWidth="1"/>
    <col min="10764" max="10764" width="10.7265625" style="604" customWidth="1"/>
    <col min="10765" max="10765" width="15.7265625" style="604" customWidth="1"/>
    <col min="10766" max="10766" width="10.7265625" style="604" customWidth="1"/>
    <col min="10767" max="10767" width="15.7265625" style="604" customWidth="1"/>
    <col min="10768" max="11008" width="8.7265625" style="604"/>
    <col min="11009" max="11009" width="15.81640625" style="604" customWidth="1"/>
    <col min="11010" max="11010" width="10.7265625" style="604" customWidth="1"/>
    <col min="11011" max="11011" width="31.1796875" style="604" customWidth="1"/>
    <col min="11012" max="11012" width="13.81640625" style="604" customWidth="1"/>
    <col min="11013" max="11013" width="7.7265625" style="604" customWidth="1"/>
    <col min="11014" max="11014" width="6.453125" style="604" customWidth="1"/>
    <col min="11015" max="11015" width="17.7265625" style="604" customWidth="1"/>
    <col min="11016" max="11016" width="10.7265625" style="604" customWidth="1"/>
    <col min="11017" max="11017" width="15.7265625" style="604" customWidth="1"/>
    <col min="11018" max="11018" width="10.7265625" style="604" customWidth="1"/>
    <col min="11019" max="11019" width="15.7265625" style="604" customWidth="1"/>
    <col min="11020" max="11020" width="10.7265625" style="604" customWidth="1"/>
    <col min="11021" max="11021" width="15.7265625" style="604" customWidth="1"/>
    <col min="11022" max="11022" width="10.7265625" style="604" customWidth="1"/>
    <col min="11023" max="11023" width="15.7265625" style="604" customWidth="1"/>
    <col min="11024" max="11264" width="8.7265625" style="604"/>
    <col min="11265" max="11265" width="15.81640625" style="604" customWidth="1"/>
    <col min="11266" max="11266" width="10.7265625" style="604" customWidth="1"/>
    <col min="11267" max="11267" width="31.1796875" style="604" customWidth="1"/>
    <col min="11268" max="11268" width="13.81640625" style="604" customWidth="1"/>
    <col min="11269" max="11269" width="7.7265625" style="604" customWidth="1"/>
    <col min="11270" max="11270" width="6.453125" style="604" customWidth="1"/>
    <col min="11271" max="11271" width="17.7265625" style="604" customWidth="1"/>
    <col min="11272" max="11272" width="10.7265625" style="604" customWidth="1"/>
    <col min="11273" max="11273" width="15.7265625" style="604" customWidth="1"/>
    <col min="11274" max="11274" width="10.7265625" style="604" customWidth="1"/>
    <col min="11275" max="11275" width="15.7265625" style="604" customWidth="1"/>
    <col min="11276" max="11276" width="10.7265625" style="604" customWidth="1"/>
    <col min="11277" max="11277" width="15.7265625" style="604" customWidth="1"/>
    <col min="11278" max="11278" width="10.7265625" style="604" customWidth="1"/>
    <col min="11279" max="11279" width="15.7265625" style="604" customWidth="1"/>
    <col min="11280" max="11520" width="8.7265625" style="604"/>
    <col min="11521" max="11521" width="15.81640625" style="604" customWidth="1"/>
    <col min="11522" max="11522" width="10.7265625" style="604" customWidth="1"/>
    <col min="11523" max="11523" width="31.1796875" style="604" customWidth="1"/>
    <col min="11524" max="11524" width="13.81640625" style="604" customWidth="1"/>
    <col min="11525" max="11525" width="7.7265625" style="604" customWidth="1"/>
    <col min="11526" max="11526" width="6.453125" style="604" customWidth="1"/>
    <col min="11527" max="11527" width="17.7265625" style="604" customWidth="1"/>
    <col min="11528" max="11528" width="10.7265625" style="604" customWidth="1"/>
    <col min="11529" max="11529" width="15.7265625" style="604" customWidth="1"/>
    <col min="11530" max="11530" width="10.7265625" style="604" customWidth="1"/>
    <col min="11531" max="11531" width="15.7265625" style="604" customWidth="1"/>
    <col min="11532" max="11532" width="10.7265625" style="604" customWidth="1"/>
    <col min="11533" max="11533" width="15.7265625" style="604" customWidth="1"/>
    <col min="11534" max="11534" width="10.7265625" style="604" customWidth="1"/>
    <col min="11535" max="11535" width="15.7265625" style="604" customWidth="1"/>
    <col min="11536" max="11776" width="8.7265625" style="604"/>
    <col min="11777" max="11777" width="15.81640625" style="604" customWidth="1"/>
    <col min="11778" max="11778" width="10.7265625" style="604" customWidth="1"/>
    <col min="11779" max="11779" width="31.1796875" style="604" customWidth="1"/>
    <col min="11780" max="11780" width="13.81640625" style="604" customWidth="1"/>
    <col min="11781" max="11781" width="7.7265625" style="604" customWidth="1"/>
    <col min="11782" max="11782" width="6.453125" style="604" customWidth="1"/>
    <col min="11783" max="11783" width="17.7265625" style="604" customWidth="1"/>
    <col min="11784" max="11784" width="10.7265625" style="604" customWidth="1"/>
    <col min="11785" max="11785" width="15.7265625" style="604" customWidth="1"/>
    <col min="11786" max="11786" width="10.7265625" style="604" customWidth="1"/>
    <col min="11787" max="11787" width="15.7265625" style="604" customWidth="1"/>
    <col min="11788" max="11788" width="10.7265625" style="604" customWidth="1"/>
    <col min="11789" max="11789" width="15.7265625" style="604" customWidth="1"/>
    <col min="11790" max="11790" width="10.7265625" style="604" customWidth="1"/>
    <col min="11791" max="11791" width="15.7265625" style="604" customWidth="1"/>
    <col min="11792" max="12032" width="8.7265625" style="604"/>
    <col min="12033" max="12033" width="15.81640625" style="604" customWidth="1"/>
    <col min="12034" max="12034" width="10.7265625" style="604" customWidth="1"/>
    <col min="12035" max="12035" width="31.1796875" style="604" customWidth="1"/>
    <col min="12036" max="12036" width="13.81640625" style="604" customWidth="1"/>
    <col min="12037" max="12037" width="7.7265625" style="604" customWidth="1"/>
    <col min="12038" max="12038" width="6.453125" style="604" customWidth="1"/>
    <col min="12039" max="12039" width="17.7265625" style="604" customWidth="1"/>
    <col min="12040" max="12040" width="10.7265625" style="604" customWidth="1"/>
    <col min="12041" max="12041" width="15.7265625" style="604" customWidth="1"/>
    <col min="12042" max="12042" width="10.7265625" style="604" customWidth="1"/>
    <col min="12043" max="12043" width="15.7265625" style="604" customWidth="1"/>
    <col min="12044" max="12044" width="10.7265625" style="604" customWidth="1"/>
    <col min="12045" max="12045" width="15.7265625" style="604" customWidth="1"/>
    <col min="12046" max="12046" width="10.7265625" style="604" customWidth="1"/>
    <col min="12047" max="12047" width="15.7265625" style="604" customWidth="1"/>
    <col min="12048" max="12288" width="8.7265625" style="604"/>
    <col min="12289" max="12289" width="15.81640625" style="604" customWidth="1"/>
    <col min="12290" max="12290" width="10.7265625" style="604" customWidth="1"/>
    <col min="12291" max="12291" width="31.1796875" style="604" customWidth="1"/>
    <col min="12292" max="12292" width="13.81640625" style="604" customWidth="1"/>
    <col min="12293" max="12293" width="7.7265625" style="604" customWidth="1"/>
    <col min="12294" max="12294" width="6.453125" style="604" customWidth="1"/>
    <col min="12295" max="12295" width="17.7265625" style="604" customWidth="1"/>
    <col min="12296" max="12296" width="10.7265625" style="604" customWidth="1"/>
    <col min="12297" max="12297" width="15.7265625" style="604" customWidth="1"/>
    <col min="12298" max="12298" width="10.7265625" style="604" customWidth="1"/>
    <col min="12299" max="12299" width="15.7265625" style="604" customWidth="1"/>
    <col min="12300" max="12300" width="10.7265625" style="604" customWidth="1"/>
    <col min="12301" max="12301" width="15.7265625" style="604" customWidth="1"/>
    <col min="12302" max="12302" width="10.7265625" style="604" customWidth="1"/>
    <col min="12303" max="12303" width="15.7265625" style="604" customWidth="1"/>
    <col min="12304" max="12544" width="8.7265625" style="604"/>
    <col min="12545" max="12545" width="15.81640625" style="604" customWidth="1"/>
    <col min="12546" max="12546" width="10.7265625" style="604" customWidth="1"/>
    <col min="12547" max="12547" width="31.1796875" style="604" customWidth="1"/>
    <col min="12548" max="12548" width="13.81640625" style="604" customWidth="1"/>
    <col min="12549" max="12549" width="7.7265625" style="604" customWidth="1"/>
    <col min="12550" max="12550" width="6.453125" style="604" customWidth="1"/>
    <col min="12551" max="12551" width="17.7265625" style="604" customWidth="1"/>
    <col min="12552" max="12552" width="10.7265625" style="604" customWidth="1"/>
    <col min="12553" max="12553" width="15.7265625" style="604" customWidth="1"/>
    <col min="12554" max="12554" width="10.7265625" style="604" customWidth="1"/>
    <col min="12555" max="12555" width="15.7265625" style="604" customWidth="1"/>
    <col min="12556" max="12556" width="10.7265625" style="604" customWidth="1"/>
    <col min="12557" max="12557" width="15.7265625" style="604" customWidth="1"/>
    <col min="12558" max="12558" width="10.7265625" style="604" customWidth="1"/>
    <col min="12559" max="12559" width="15.7265625" style="604" customWidth="1"/>
    <col min="12560" max="12800" width="8.7265625" style="604"/>
    <col min="12801" max="12801" width="15.81640625" style="604" customWidth="1"/>
    <col min="12802" max="12802" width="10.7265625" style="604" customWidth="1"/>
    <col min="12803" max="12803" width="31.1796875" style="604" customWidth="1"/>
    <col min="12804" max="12804" width="13.81640625" style="604" customWidth="1"/>
    <col min="12805" max="12805" width="7.7265625" style="604" customWidth="1"/>
    <col min="12806" max="12806" width="6.453125" style="604" customWidth="1"/>
    <col min="12807" max="12807" width="17.7265625" style="604" customWidth="1"/>
    <col min="12808" max="12808" width="10.7265625" style="604" customWidth="1"/>
    <col min="12809" max="12809" width="15.7265625" style="604" customWidth="1"/>
    <col min="12810" max="12810" width="10.7265625" style="604" customWidth="1"/>
    <col min="12811" max="12811" width="15.7265625" style="604" customWidth="1"/>
    <col min="12812" max="12812" width="10.7265625" style="604" customWidth="1"/>
    <col min="12813" max="12813" width="15.7265625" style="604" customWidth="1"/>
    <col min="12814" max="12814" width="10.7265625" style="604" customWidth="1"/>
    <col min="12815" max="12815" width="15.7265625" style="604" customWidth="1"/>
    <col min="12816" max="13056" width="8.7265625" style="604"/>
    <col min="13057" max="13057" width="15.81640625" style="604" customWidth="1"/>
    <col min="13058" max="13058" width="10.7265625" style="604" customWidth="1"/>
    <col min="13059" max="13059" width="31.1796875" style="604" customWidth="1"/>
    <col min="13060" max="13060" width="13.81640625" style="604" customWidth="1"/>
    <col min="13061" max="13061" width="7.7265625" style="604" customWidth="1"/>
    <col min="13062" max="13062" width="6.453125" style="604" customWidth="1"/>
    <col min="13063" max="13063" width="17.7265625" style="604" customWidth="1"/>
    <col min="13064" max="13064" width="10.7265625" style="604" customWidth="1"/>
    <col min="13065" max="13065" width="15.7265625" style="604" customWidth="1"/>
    <col min="13066" max="13066" width="10.7265625" style="604" customWidth="1"/>
    <col min="13067" max="13067" width="15.7265625" style="604" customWidth="1"/>
    <col min="13068" max="13068" width="10.7265625" style="604" customWidth="1"/>
    <col min="13069" max="13069" width="15.7265625" style="604" customWidth="1"/>
    <col min="13070" max="13070" width="10.7265625" style="604" customWidth="1"/>
    <col min="13071" max="13071" width="15.7265625" style="604" customWidth="1"/>
    <col min="13072" max="13312" width="8.7265625" style="604"/>
    <col min="13313" max="13313" width="15.81640625" style="604" customWidth="1"/>
    <col min="13314" max="13314" width="10.7265625" style="604" customWidth="1"/>
    <col min="13315" max="13315" width="31.1796875" style="604" customWidth="1"/>
    <col min="13316" max="13316" width="13.81640625" style="604" customWidth="1"/>
    <col min="13317" max="13317" width="7.7265625" style="604" customWidth="1"/>
    <col min="13318" max="13318" width="6.453125" style="604" customWidth="1"/>
    <col min="13319" max="13319" width="17.7265625" style="604" customWidth="1"/>
    <col min="13320" max="13320" width="10.7265625" style="604" customWidth="1"/>
    <col min="13321" max="13321" width="15.7265625" style="604" customWidth="1"/>
    <col min="13322" max="13322" width="10.7265625" style="604" customWidth="1"/>
    <col min="13323" max="13323" width="15.7265625" style="604" customWidth="1"/>
    <col min="13324" max="13324" width="10.7265625" style="604" customWidth="1"/>
    <col min="13325" max="13325" width="15.7265625" style="604" customWidth="1"/>
    <col min="13326" max="13326" width="10.7265625" style="604" customWidth="1"/>
    <col min="13327" max="13327" width="15.7265625" style="604" customWidth="1"/>
    <col min="13328" max="13568" width="8.7265625" style="604"/>
    <col min="13569" max="13569" width="15.81640625" style="604" customWidth="1"/>
    <col min="13570" max="13570" width="10.7265625" style="604" customWidth="1"/>
    <col min="13571" max="13571" width="31.1796875" style="604" customWidth="1"/>
    <col min="13572" max="13572" width="13.81640625" style="604" customWidth="1"/>
    <col min="13573" max="13573" width="7.7265625" style="604" customWidth="1"/>
    <col min="13574" max="13574" width="6.453125" style="604" customWidth="1"/>
    <col min="13575" max="13575" width="17.7265625" style="604" customWidth="1"/>
    <col min="13576" max="13576" width="10.7265625" style="604" customWidth="1"/>
    <col min="13577" max="13577" width="15.7265625" style="604" customWidth="1"/>
    <col min="13578" max="13578" width="10.7265625" style="604" customWidth="1"/>
    <col min="13579" max="13579" width="15.7265625" style="604" customWidth="1"/>
    <col min="13580" max="13580" width="10.7265625" style="604" customWidth="1"/>
    <col min="13581" max="13581" width="15.7265625" style="604" customWidth="1"/>
    <col min="13582" max="13582" width="10.7265625" style="604" customWidth="1"/>
    <col min="13583" max="13583" width="15.7265625" style="604" customWidth="1"/>
    <col min="13584" max="13824" width="8.7265625" style="604"/>
    <col min="13825" max="13825" width="15.81640625" style="604" customWidth="1"/>
    <col min="13826" max="13826" width="10.7265625" style="604" customWidth="1"/>
    <col min="13827" max="13827" width="31.1796875" style="604" customWidth="1"/>
    <col min="13828" max="13828" width="13.81640625" style="604" customWidth="1"/>
    <col min="13829" max="13829" width="7.7265625" style="604" customWidth="1"/>
    <col min="13830" max="13830" width="6.453125" style="604" customWidth="1"/>
    <col min="13831" max="13831" width="17.7265625" style="604" customWidth="1"/>
    <col min="13832" max="13832" width="10.7265625" style="604" customWidth="1"/>
    <col min="13833" max="13833" width="15.7265625" style="604" customWidth="1"/>
    <col min="13834" max="13834" width="10.7265625" style="604" customWidth="1"/>
    <col min="13835" max="13835" width="15.7265625" style="604" customWidth="1"/>
    <col min="13836" max="13836" width="10.7265625" style="604" customWidth="1"/>
    <col min="13837" max="13837" width="15.7265625" style="604" customWidth="1"/>
    <col min="13838" max="13838" width="10.7265625" style="604" customWidth="1"/>
    <col min="13839" max="13839" width="15.7265625" style="604" customWidth="1"/>
    <col min="13840" max="14080" width="8.7265625" style="604"/>
    <col min="14081" max="14081" width="15.81640625" style="604" customWidth="1"/>
    <col min="14082" max="14082" width="10.7265625" style="604" customWidth="1"/>
    <col min="14083" max="14083" width="31.1796875" style="604" customWidth="1"/>
    <col min="14084" max="14084" width="13.81640625" style="604" customWidth="1"/>
    <col min="14085" max="14085" width="7.7265625" style="604" customWidth="1"/>
    <col min="14086" max="14086" width="6.453125" style="604" customWidth="1"/>
    <col min="14087" max="14087" width="17.7265625" style="604" customWidth="1"/>
    <col min="14088" max="14088" width="10.7265625" style="604" customWidth="1"/>
    <col min="14089" max="14089" width="15.7265625" style="604" customWidth="1"/>
    <col min="14090" max="14090" width="10.7265625" style="604" customWidth="1"/>
    <col min="14091" max="14091" width="15.7265625" style="604" customWidth="1"/>
    <col min="14092" max="14092" width="10.7265625" style="604" customWidth="1"/>
    <col min="14093" max="14093" width="15.7265625" style="604" customWidth="1"/>
    <col min="14094" max="14094" width="10.7265625" style="604" customWidth="1"/>
    <col min="14095" max="14095" width="15.7265625" style="604" customWidth="1"/>
    <col min="14096" max="14336" width="8.7265625" style="604"/>
    <col min="14337" max="14337" width="15.81640625" style="604" customWidth="1"/>
    <col min="14338" max="14338" width="10.7265625" style="604" customWidth="1"/>
    <col min="14339" max="14339" width="31.1796875" style="604" customWidth="1"/>
    <col min="14340" max="14340" width="13.81640625" style="604" customWidth="1"/>
    <col min="14341" max="14341" width="7.7265625" style="604" customWidth="1"/>
    <col min="14342" max="14342" width="6.453125" style="604" customWidth="1"/>
    <col min="14343" max="14343" width="17.7265625" style="604" customWidth="1"/>
    <col min="14344" max="14344" width="10.7265625" style="604" customWidth="1"/>
    <col min="14345" max="14345" width="15.7265625" style="604" customWidth="1"/>
    <col min="14346" max="14346" width="10.7265625" style="604" customWidth="1"/>
    <col min="14347" max="14347" width="15.7265625" style="604" customWidth="1"/>
    <col min="14348" max="14348" width="10.7265625" style="604" customWidth="1"/>
    <col min="14349" max="14349" width="15.7265625" style="604" customWidth="1"/>
    <col min="14350" max="14350" width="10.7265625" style="604" customWidth="1"/>
    <col min="14351" max="14351" width="15.7265625" style="604" customWidth="1"/>
    <col min="14352" max="14592" width="8.7265625" style="604"/>
    <col min="14593" max="14593" width="15.81640625" style="604" customWidth="1"/>
    <col min="14594" max="14594" width="10.7265625" style="604" customWidth="1"/>
    <col min="14595" max="14595" width="31.1796875" style="604" customWidth="1"/>
    <col min="14596" max="14596" width="13.81640625" style="604" customWidth="1"/>
    <col min="14597" max="14597" width="7.7265625" style="604" customWidth="1"/>
    <col min="14598" max="14598" width="6.453125" style="604" customWidth="1"/>
    <col min="14599" max="14599" width="17.7265625" style="604" customWidth="1"/>
    <col min="14600" max="14600" width="10.7265625" style="604" customWidth="1"/>
    <col min="14601" max="14601" width="15.7265625" style="604" customWidth="1"/>
    <col min="14602" max="14602" width="10.7265625" style="604" customWidth="1"/>
    <col min="14603" max="14603" width="15.7265625" style="604" customWidth="1"/>
    <col min="14604" max="14604" width="10.7265625" style="604" customWidth="1"/>
    <col min="14605" max="14605" width="15.7265625" style="604" customWidth="1"/>
    <col min="14606" max="14606" width="10.7265625" style="604" customWidth="1"/>
    <col min="14607" max="14607" width="15.7265625" style="604" customWidth="1"/>
    <col min="14608" max="14848" width="8.7265625" style="604"/>
    <col min="14849" max="14849" width="15.81640625" style="604" customWidth="1"/>
    <col min="14850" max="14850" width="10.7265625" style="604" customWidth="1"/>
    <col min="14851" max="14851" width="31.1796875" style="604" customWidth="1"/>
    <col min="14852" max="14852" width="13.81640625" style="604" customWidth="1"/>
    <col min="14853" max="14853" width="7.7265625" style="604" customWidth="1"/>
    <col min="14854" max="14854" width="6.453125" style="604" customWidth="1"/>
    <col min="14855" max="14855" width="17.7265625" style="604" customWidth="1"/>
    <col min="14856" max="14856" width="10.7265625" style="604" customWidth="1"/>
    <col min="14857" max="14857" width="15.7265625" style="604" customWidth="1"/>
    <col min="14858" max="14858" width="10.7265625" style="604" customWidth="1"/>
    <col min="14859" max="14859" width="15.7265625" style="604" customWidth="1"/>
    <col min="14860" max="14860" width="10.7265625" style="604" customWidth="1"/>
    <col min="14861" max="14861" width="15.7265625" style="604" customWidth="1"/>
    <col min="14862" max="14862" width="10.7265625" style="604" customWidth="1"/>
    <col min="14863" max="14863" width="15.7265625" style="604" customWidth="1"/>
    <col min="14864" max="15104" width="8.7265625" style="604"/>
    <col min="15105" max="15105" width="15.81640625" style="604" customWidth="1"/>
    <col min="15106" max="15106" width="10.7265625" style="604" customWidth="1"/>
    <col min="15107" max="15107" width="31.1796875" style="604" customWidth="1"/>
    <col min="15108" max="15108" width="13.81640625" style="604" customWidth="1"/>
    <col min="15109" max="15109" width="7.7265625" style="604" customWidth="1"/>
    <col min="15110" max="15110" width="6.453125" style="604" customWidth="1"/>
    <col min="15111" max="15111" width="17.7265625" style="604" customWidth="1"/>
    <col min="15112" max="15112" width="10.7265625" style="604" customWidth="1"/>
    <col min="15113" max="15113" width="15.7265625" style="604" customWidth="1"/>
    <col min="15114" max="15114" width="10.7265625" style="604" customWidth="1"/>
    <col min="15115" max="15115" width="15.7265625" style="604" customWidth="1"/>
    <col min="15116" max="15116" width="10.7265625" style="604" customWidth="1"/>
    <col min="15117" max="15117" width="15.7265625" style="604" customWidth="1"/>
    <col min="15118" max="15118" width="10.7265625" style="604" customWidth="1"/>
    <col min="15119" max="15119" width="15.7265625" style="604" customWidth="1"/>
    <col min="15120" max="15360" width="8.7265625" style="604"/>
    <col min="15361" max="15361" width="15.81640625" style="604" customWidth="1"/>
    <col min="15362" max="15362" width="10.7265625" style="604" customWidth="1"/>
    <col min="15363" max="15363" width="31.1796875" style="604" customWidth="1"/>
    <col min="15364" max="15364" width="13.81640625" style="604" customWidth="1"/>
    <col min="15365" max="15365" width="7.7265625" style="604" customWidth="1"/>
    <col min="15366" max="15366" width="6.453125" style="604" customWidth="1"/>
    <col min="15367" max="15367" width="17.7265625" style="604" customWidth="1"/>
    <col min="15368" max="15368" width="10.7265625" style="604" customWidth="1"/>
    <col min="15369" max="15369" width="15.7265625" style="604" customWidth="1"/>
    <col min="15370" max="15370" width="10.7265625" style="604" customWidth="1"/>
    <col min="15371" max="15371" width="15.7265625" style="604" customWidth="1"/>
    <col min="15372" max="15372" width="10.7265625" style="604" customWidth="1"/>
    <col min="15373" max="15373" width="15.7265625" style="604" customWidth="1"/>
    <col min="15374" max="15374" width="10.7265625" style="604" customWidth="1"/>
    <col min="15375" max="15375" width="15.7265625" style="604" customWidth="1"/>
    <col min="15376" max="15616" width="8.7265625" style="604"/>
    <col min="15617" max="15617" width="15.81640625" style="604" customWidth="1"/>
    <col min="15618" max="15618" width="10.7265625" style="604" customWidth="1"/>
    <col min="15619" max="15619" width="31.1796875" style="604" customWidth="1"/>
    <col min="15620" max="15620" width="13.81640625" style="604" customWidth="1"/>
    <col min="15621" max="15621" width="7.7265625" style="604" customWidth="1"/>
    <col min="15622" max="15622" width="6.453125" style="604" customWidth="1"/>
    <col min="15623" max="15623" width="17.7265625" style="604" customWidth="1"/>
    <col min="15624" max="15624" width="10.7265625" style="604" customWidth="1"/>
    <col min="15625" max="15625" width="15.7265625" style="604" customWidth="1"/>
    <col min="15626" max="15626" width="10.7265625" style="604" customWidth="1"/>
    <col min="15627" max="15627" width="15.7265625" style="604" customWidth="1"/>
    <col min="15628" max="15628" width="10.7265625" style="604" customWidth="1"/>
    <col min="15629" max="15629" width="15.7265625" style="604" customWidth="1"/>
    <col min="15630" max="15630" width="10.7265625" style="604" customWidth="1"/>
    <col min="15631" max="15631" width="15.7265625" style="604" customWidth="1"/>
    <col min="15632" max="15872" width="8.7265625" style="604"/>
    <col min="15873" max="15873" width="15.81640625" style="604" customWidth="1"/>
    <col min="15874" max="15874" width="10.7265625" style="604" customWidth="1"/>
    <col min="15875" max="15875" width="31.1796875" style="604" customWidth="1"/>
    <col min="15876" max="15876" width="13.81640625" style="604" customWidth="1"/>
    <col min="15877" max="15877" width="7.7265625" style="604" customWidth="1"/>
    <col min="15878" max="15878" width="6.453125" style="604" customWidth="1"/>
    <col min="15879" max="15879" width="17.7265625" style="604" customWidth="1"/>
    <col min="15880" max="15880" width="10.7265625" style="604" customWidth="1"/>
    <col min="15881" max="15881" width="15.7265625" style="604" customWidth="1"/>
    <col min="15882" max="15882" width="10.7265625" style="604" customWidth="1"/>
    <col min="15883" max="15883" width="15.7265625" style="604" customWidth="1"/>
    <col min="15884" max="15884" width="10.7265625" style="604" customWidth="1"/>
    <col min="15885" max="15885" width="15.7265625" style="604" customWidth="1"/>
    <col min="15886" max="15886" width="10.7265625" style="604" customWidth="1"/>
    <col min="15887" max="15887" width="15.7265625" style="604" customWidth="1"/>
    <col min="15888" max="16128" width="8.7265625" style="604"/>
    <col min="16129" max="16129" width="15.81640625" style="604" customWidth="1"/>
    <col min="16130" max="16130" width="10.7265625" style="604" customWidth="1"/>
    <col min="16131" max="16131" width="31.1796875" style="604" customWidth="1"/>
    <col min="16132" max="16132" width="13.81640625" style="604" customWidth="1"/>
    <col min="16133" max="16133" width="7.7265625" style="604" customWidth="1"/>
    <col min="16134" max="16134" width="6.453125" style="604" customWidth="1"/>
    <col min="16135" max="16135" width="17.7265625" style="604" customWidth="1"/>
    <col min="16136" max="16136" width="10.7265625" style="604" customWidth="1"/>
    <col min="16137" max="16137" width="15.7265625" style="604" customWidth="1"/>
    <col min="16138" max="16138" width="10.7265625" style="604" customWidth="1"/>
    <col min="16139" max="16139" width="15.7265625" style="604" customWidth="1"/>
    <col min="16140" max="16140" width="10.7265625" style="604" customWidth="1"/>
    <col min="16141" max="16141" width="15.7265625" style="604" customWidth="1"/>
    <col min="16142" max="16142" width="10.7265625" style="604" customWidth="1"/>
    <col min="16143" max="16143" width="15.7265625" style="604" customWidth="1"/>
    <col min="16144" max="16384" width="8.7265625" style="604"/>
  </cols>
  <sheetData>
    <row r="1" spans="2:16">
      <c r="B1" s="602" t="s">
        <v>106</v>
      </c>
    </row>
    <row r="2" spans="2:16">
      <c r="B2" s="1536" t="s">
        <v>0</v>
      </c>
      <c r="C2" s="1536"/>
      <c r="D2" s="1536"/>
      <c r="E2" s="1536"/>
      <c r="F2" s="1536"/>
      <c r="G2" s="1536"/>
      <c r="H2" s="1536"/>
      <c r="I2" s="1536"/>
      <c r="J2" s="1536"/>
      <c r="K2" s="1536"/>
      <c r="L2" s="1536"/>
      <c r="M2" s="1536"/>
      <c r="N2" s="1536"/>
      <c r="O2" s="1536"/>
      <c r="P2" s="1536"/>
    </row>
    <row r="3" spans="2:16">
      <c r="B3" s="1537" t="s">
        <v>1</v>
      </c>
      <c r="C3" s="1537"/>
      <c r="D3" s="1537"/>
      <c r="E3" s="1537"/>
      <c r="F3" s="1537"/>
      <c r="G3" s="1537"/>
      <c r="H3" s="1537"/>
      <c r="I3" s="1537"/>
      <c r="J3" s="1537"/>
      <c r="K3" s="1537"/>
      <c r="L3" s="1537"/>
      <c r="M3" s="1537"/>
      <c r="N3" s="1537"/>
      <c r="O3" s="1537"/>
      <c r="P3" s="1537"/>
    </row>
    <row r="4" spans="2:16">
      <c r="D4" s="606"/>
      <c r="E4" s="607"/>
      <c r="F4" s="608"/>
      <c r="G4" s="609"/>
    </row>
    <row r="5" spans="2:16">
      <c r="B5" s="610" t="s">
        <v>1540</v>
      </c>
      <c r="C5" s="610"/>
      <c r="D5" s="606"/>
      <c r="E5" s="607"/>
      <c r="F5" s="608"/>
    </row>
    <row r="6" spans="2:16">
      <c r="B6" s="611" t="s">
        <v>109</v>
      </c>
      <c r="C6" s="612"/>
      <c r="D6" s="613"/>
      <c r="E6" s="614"/>
      <c r="F6" s="615"/>
      <c r="G6" s="616" t="s">
        <v>110</v>
      </c>
      <c r="H6" s="617"/>
      <c r="I6" s="617"/>
      <c r="J6" s="617"/>
      <c r="K6" s="618"/>
      <c r="L6" s="619" t="s">
        <v>377</v>
      </c>
      <c r="M6" s="619"/>
      <c r="N6" s="619"/>
      <c r="O6" s="620"/>
    </row>
    <row r="7" spans="2:16">
      <c r="B7" s="621" t="s">
        <v>1541</v>
      </c>
      <c r="C7" s="610"/>
      <c r="D7" s="622"/>
      <c r="E7" s="623"/>
      <c r="F7" s="624"/>
      <c r="G7" s="625" t="s">
        <v>113</v>
      </c>
      <c r="H7" s="625" t="s">
        <v>8</v>
      </c>
      <c r="I7" s="626"/>
      <c r="J7" s="616" t="s">
        <v>114</v>
      </c>
      <c r="K7" s="618"/>
      <c r="L7" s="627" t="s">
        <v>205</v>
      </c>
      <c r="M7" s="627"/>
      <c r="N7" s="627"/>
      <c r="O7" s="626"/>
    </row>
    <row r="8" spans="2:16">
      <c r="B8" s="628"/>
      <c r="C8" s="611"/>
      <c r="D8" s="629"/>
      <c r="E8" s="630"/>
      <c r="F8" s="631"/>
      <c r="G8" s="611"/>
      <c r="H8" s="1538" t="s">
        <v>116</v>
      </c>
      <c r="I8" s="1539"/>
      <c r="J8" s="1539"/>
      <c r="K8" s="1539"/>
      <c r="L8" s="1539"/>
      <c r="M8" s="1539"/>
      <c r="N8" s="1539"/>
      <c r="O8" s="1540"/>
    </row>
    <row r="9" spans="2:16">
      <c r="B9" s="632" t="s">
        <v>10</v>
      </c>
      <c r="C9" s="633" t="s">
        <v>11</v>
      </c>
      <c r="D9" s="634" t="s">
        <v>117</v>
      </c>
      <c r="E9" s="1541" t="s">
        <v>13</v>
      </c>
      <c r="F9" s="1542"/>
      <c r="G9" s="633" t="s">
        <v>14</v>
      </c>
      <c r="H9" s="1538" t="s">
        <v>118</v>
      </c>
      <c r="I9" s="1540"/>
      <c r="J9" s="1538" t="s">
        <v>119</v>
      </c>
      <c r="K9" s="1540"/>
      <c r="L9" s="1538" t="s">
        <v>120</v>
      </c>
      <c r="M9" s="1540"/>
      <c r="N9" s="1538" t="s">
        <v>121</v>
      </c>
      <c r="O9" s="1540"/>
    </row>
    <row r="10" spans="2:16">
      <c r="B10" s="636"/>
      <c r="C10" s="625"/>
      <c r="D10" s="637"/>
      <c r="E10" s="638"/>
      <c r="F10" s="639"/>
      <c r="G10" s="625"/>
      <c r="H10" s="640" t="s">
        <v>22</v>
      </c>
      <c r="I10" s="641" t="s">
        <v>21</v>
      </c>
      <c r="J10" s="641" t="s">
        <v>22</v>
      </c>
      <c r="K10" s="641" t="s">
        <v>122</v>
      </c>
      <c r="L10" s="640" t="s">
        <v>22</v>
      </c>
      <c r="M10" s="642" t="s">
        <v>122</v>
      </c>
      <c r="N10" s="640" t="s">
        <v>22</v>
      </c>
      <c r="O10" s="640" t="s">
        <v>21</v>
      </c>
    </row>
    <row r="11" spans="2:16" s="651" customFormat="1" ht="15" customHeight="1">
      <c r="B11" s="643" t="s">
        <v>186</v>
      </c>
      <c r="C11" s="644" t="s">
        <v>1542</v>
      </c>
      <c r="D11" s="645">
        <v>180</v>
      </c>
      <c r="E11" s="646">
        <v>15</v>
      </c>
      <c r="F11" s="647" t="s">
        <v>135</v>
      </c>
      <c r="G11" s="648">
        <v>2700</v>
      </c>
      <c r="H11" s="649">
        <v>15</v>
      </c>
      <c r="I11" s="650">
        <f>H11*D11</f>
        <v>2700</v>
      </c>
      <c r="J11" s="649">
        <v>3</v>
      </c>
      <c r="K11" s="650">
        <f t="shared" ref="K11:K16" si="0">J11*D11</f>
        <v>540</v>
      </c>
      <c r="L11" s="649">
        <v>3</v>
      </c>
      <c r="M11" s="650">
        <f>L11*D11</f>
        <v>540</v>
      </c>
      <c r="N11" s="649">
        <v>3</v>
      </c>
      <c r="O11" s="650">
        <f>N11*D11</f>
        <v>540</v>
      </c>
    </row>
    <row r="12" spans="2:16" s="651" customFormat="1" ht="15" customHeight="1">
      <c r="B12" s="643" t="s">
        <v>543</v>
      </c>
      <c r="C12" s="644" t="s">
        <v>1543</v>
      </c>
      <c r="D12" s="645">
        <v>150</v>
      </c>
      <c r="E12" s="646">
        <v>15</v>
      </c>
      <c r="F12" s="647" t="s">
        <v>135</v>
      </c>
      <c r="G12" s="648">
        <v>2250</v>
      </c>
      <c r="H12" s="649">
        <v>15</v>
      </c>
      <c r="I12" s="650">
        <f>H12*D12</f>
        <v>2250</v>
      </c>
      <c r="J12" s="649">
        <v>3</v>
      </c>
      <c r="K12" s="650">
        <f t="shared" si="0"/>
        <v>450</v>
      </c>
      <c r="L12" s="649">
        <v>3</v>
      </c>
      <c r="M12" s="650">
        <f>L12*D12</f>
        <v>450</v>
      </c>
      <c r="N12" s="649">
        <v>3</v>
      </c>
      <c r="O12" s="650">
        <f t="shared" ref="O12:O26" si="1">N12*D12</f>
        <v>450</v>
      </c>
    </row>
    <row r="13" spans="2:16" s="651" customFormat="1" ht="15" customHeight="1">
      <c r="B13" s="643" t="s">
        <v>545</v>
      </c>
      <c r="C13" s="644" t="s">
        <v>1544</v>
      </c>
      <c r="D13" s="645">
        <v>610</v>
      </c>
      <c r="E13" s="646">
        <v>2</v>
      </c>
      <c r="F13" s="647" t="s">
        <v>28</v>
      </c>
      <c r="G13" s="648">
        <v>1220</v>
      </c>
      <c r="H13" s="649">
        <v>2</v>
      </c>
      <c r="I13" s="650">
        <v>1220</v>
      </c>
      <c r="J13" s="649">
        <v>2</v>
      </c>
      <c r="K13" s="650">
        <f t="shared" si="0"/>
        <v>1220</v>
      </c>
      <c r="L13" s="649">
        <v>2</v>
      </c>
      <c r="M13" s="650">
        <f>L13*D13</f>
        <v>1220</v>
      </c>
      <c r="N13" s="649">
        <v>2</v>
      </c>
      <c r="O13" s="650">
        <f t="shared" si="1"/>
        <v>1220</v>
      </c>
    </row>
    <row r="14" spans="2:16" s="651" customFormat="1" ht="15" customHeight="1">
      <c r="B14" s="643" t="s">
        <v>547</v>
      </c>
      <c r="C14" s="644" t="s">
        <v>1545</v>
      </c>
      <c r="D14" s="652">
        <v>610</v>
      </c>
      <c r="E14" s="646">
        <v>1</v>
      </c>
      <c r="F14" s="647" t="s">
        <v>28</v>
      </c>
      <c r="G14" s="648">
        <v>610</v>
      </c>
      <c r="H14" s="649">
        <v>1</v>
      </c>
      <c r="I14" s="650">
        <v>610</v>
      </c>
      <c r="J14" s="649">
        <v>1</v>
      </c>
      <c r="K14" s="650">
        <f t="shared" si="0"/>
        <v>610</v>
      </c>
      <c r="L14" s="649">
        <v>1</v>
      </c>
      <c r="M14" s="650">
        <v>610</v>
      </c>
      <c r="N14" s="649">
        <v>1</v>
      </c>
      <c r="O14" s="650">
        <f t="shared" si="1"/>
        <v>610</v>
      </c>
    </row>
    <row r="15" spans="2:16" s="651" customFormat="1" ht="15" customHeight="1">
      <c r="B15" s="643" t="s">
        <v>549</v>
      </c>
      <c r="C15" s="644" t="s">
        <v>1546</v>
      </c>
      <c r="D15" s="652">
        <v>610</v>
      </c>
      <c r="E15" s="646">
        <v>1</v>
      </c>
      <c r="F15" s="647" t="s">
        <v>28</v>
      </c>
      <c r="G15" s="648">
        <v>610</v>
      </c>
      <c r="H15" s="649">
        <v>1</v>
      </c>
      <c r="I15" s="650">
        <v>610</v>
      </c>
      <c r="J15" s="649">
        <v>1</v>
      </c>
      <c r="K15" s="650">
        <f t="shared" si="0"/>
        <v>610</v>
      </c>
      <c r="L15" s="649">
        <v>1</v>
      </c>
      <c r="M15" s="650">
        <v>610</v>
      </c>
      <c r="N15" s="649">
        <v>1</v>
      </c>
      <c r="O15" s="650">
        <f t="shared" si="1"/>
        <v>610</v>
      </c>
    </row>
    <row r="16" spans="2:16" s="651" customFormat="1" ht="15" customHeight="1">
      <c r="B16" s="643" t="s">
        <v>551</v>
      </c>
      <c r="C16" s="644" t="s">
        <v>1547</v>
      </c>
      <c r="D16" s="645">
        <v>610</v>
      </c>
      <c r="E16" s="646">
        <v>1</v>
      </c>
      <c r="F16" s="647" t="s">
        <v>28</v>
      </c>
      <c r="G16" s="648">
        <v>610</v>
      </c>
      <c r="H16" s="649">
        <v>1</v>
      </c>
      <c r="I16" s="650">
        <v>610</v>
      </c>
      <c r="J16" s="649">
        <v>1</v>
      </c>
      <c r="K16" s="650">
        <f t="shared" si="0"/>
        <v>610</v>
      </c>
      <c r="L16" s="649">
        <v>1</v>
      </c>
      <c r="M16" s="650">
        <v>610</v>
      </c>
      <c r="N16" s="649">
        <v>1</v>
      </c>
      <c r="O16" s="650">
        <f t="shared" si="1"/>
        <v>610</v>
      </c>
    </row>
    <row r="17" spans="2:16" s="651" customFormat="1" ht="15" customHeight="1">
      <c r="B17" s="643" t="s">
        <v>554</v>
      </c>
      <c r="C17" s="644" t="s">
        <v>890</v>
      </c>
      <c r="D17" s="645">
        <v>150</v>
      </c>
      <c r="E17" s="646">
        <v>2</v>
      </c>
      <c r="F17" s="647" t="s">
        <v>128</v>
      </c>
      <c r="G17" s="648">
        <v>300</v>
      </c>
      <c r="H17" s="649">
        <v>1</v>
      </c>
      <c r="I17" s="650">
        <v>300</v>
      </c>
      <c r="J17" s="649"/>
      <c r="K17" s="650"/>
      <c r="L17" s="649"/>
      <c r="M17" s="650"/>
      <c r="N17" s="649"/>
      <c r="O17" s="650">
        <f t="shared" si="1"/>
        <v>0</v>
      </c>
    </row>
    <row r="18" spans="2:16" s="651" customFormat="1" ht="15" customHeight="1">
      <c r="B18" s="643" t="s">
        <v>556</v>
      </c>
      <c r="C18" s="644" t="s">
        <v>1548</v>
      </c>
      <c r="D18" s="645">
        <v>600</v>
      </c>
      <c r="E18" s="646">
        <v>4</v>
      </c>
      <c r="F18" s="647" t="s">
        <v>135</v>
      </c>
      <c r="G18" s="648">
        <v>2400</v>
      </c>
      <c r="H18" s="649">
        <v>1</v>
      </c>
      <c r="I18" s="650">
        <v>600</v>
      </c>
      <c r="J18" s="649">
        <v>1</v>
      </c>
      <c r="K18" s="650">
        <v>600</v>
      </c>
      <c r="L18" s="649">
        <v>1</v>
      </c>
      <c r="M18" s="650">
        <v>600</v>
      </c>
      <c r="N18" s="649">
        <v>1</v>
      </c>
      <c r="O18" s="650">
        <f t="shared" si="1"/>
        <v>600</v>
      </c>
    </row>
    <row r="19" spans="2:16" s="651" customFormat="1" ht="15" customHeight="1">
      <c r="B19" s="643" t="s">
        <v>557</v>
      </c>
      <c r="C19" s="644" t="s">
        <v>1549</v>
      </c>
      <c r="D19" s="645">
        <v>500</v>
      </c>
      <c r="E19" s="646">
        <v>4</v>
      </c>
      <c r="F19" s="647" t="s">
        <v>135</v>
      </c>
      <c r="G19" s="648">
        <v>2000</v>
      </c>
      <c r="H19" s="649">
        <v>1</v>
      </c>
      <c r="I19" s="650">
        <v>500</v>
      </c>
      <c r="J19" s="649">
        <v>1</v>
      </c>
      <c r="K19" s="650">
        <v>500</v>
      </c>
      <c r="L19" s="649">
        <v>1</v>
      </c>
      <c r="M19" s="650">
        <v>500</v>
      </c>
      <c r="N19" s="649">
        <v>1</v>
      </c>
      <c r="O19" s="650">
        <f t="shared" si="1"/>
        <v>500</v>
      </c>
    </row>
    <row r="20" spans="2:16" s="651" customFormat="1" ht="15" customHeight="1">
      <c r="B20" s="643" t="s">
        <v>559</v>
      </c>
      <c r="C20" s="644" t="s">
        <v>412</v>
      </c>
      <c r="D20" s="645">
        <v>40</v>
      </c>
      <c r="E20" s="646">
        <v>6</v>
      </c>
      <c r="F20" s="647" t="s">
        <v>51</v>
      </c>
      <c r="G20" s="648">
        <v>240</v>
      </c>
      <c r="H20" s="649">
        <v>3</v>
      </c>
      <c r="I20" s="650">
        <v>120</v>
      </c>
      <c r="J20" s="649">
        <v>1</v>
      </c>
      <c r="K20" s="650">
        <v>40</v>
      </c>
      <c r="L20" s="649">
        <v>1</v>
      </c>
      <c r="M20" s="650">
        <v>40</v>
      </c>
      <c r="N20" s="649">
        <v>1</v>
      </c>
      <c r="O20" s="650">
        <f t="shared" si="1"/>
        <v>40</v>
      </c>
    </row>
    <row r="21" spans="2:16" s="651" customFormat="1" ht="15" customHeight="1">
      <c r="B21" s="643" t="s">
        <v>561</v>
      </c>
      <c r="C21" s="644" t="s">
        <v>803</v>
      </c>
      <c r="D21" s="645">
        <v>150</v>
      </c>
      <c r="E21" s="646">
        <v>4</v>
      </c>
      <c r="F21" s="647" t="s">
        <v>51</v>
      </c>
      <c r="G21" s="648">
        <v>150</v>
      </c>
      <c r="H21" s="649">
        <v>1</v>
      </c>
      <c r="I21" s="650">
        <v>150</v>
      </c>
      <c r="J21" s="649">
        <v>1</v>
      </c>
      <c r="K21" s="650">
        <v>150</v>
      </c>
      <c r="L21" s="649">
        <v>1</v>
      </c>
      <c r="M21" s="650">
        <v>150</v>
      </c>
      <c r="N21" s="649">
        <v>1</v>
      </c>
      <c r="O21" s="650">
        <f t="shared" si="1"/>
        <v>150</v>
      </c>
    </row>
    <row r="22" spans="2:16" s="651" customFormat="1" ht="15" customHeight="1">
      <c r="B22" s="643" t="s">
        <v>563</v>
      </c>
      <c r="C22" s="644" t="s">
        <v>1550</v>
      </c>
      <c r="D22" s="645">
        <v>60</v>
      </c>
      <c r="E22" s="646">
        <v>5</v>
      </c>
      <c r="F22" s="647" t="s">
        <v>128</v>
      </c>
      <c r="G22" s="648">
        <v>300</v>
      </c>
      <c r="H22" s="649">
        <v>2</v>
      </c>
      <c r="I22" s="650">
        <v>60</v>
      </c>
      <c r="J22" s="649">
        <v>1</v>
      </c>
      <c r="K22" s="650">
        <v>60</v>
      </c>
      <c r="L22" s="649">
        <v>1</v>
      </c>
      <c r="M22" s="650">
        <v>60</v>
      </c>
      <c r="N22" s="649">
        <v>1</v>
      </c>
      <c r="O22" s="650">
        <f t="shared" si="1"/>
        <v>60</v>
      </c>
    </row>
    <row r="23" spans="2:16" s="651" customFormat="1" ht="15" customHeight="1">
      <c r="B23" s="643" t="s">
        <v>565</v>
      </c>
      <c r="C23" s="644" t="s">
        <v>1551</v>
      </c>
      <c r="D23" s="645">
        <v>270</v>
      </c>
      <c r="E23" s="646">
        <v>2</v>
      </c>
      <c r="F23" s="647" t="s">
        <v>51</v>
      </c>
      <c r="G23" s="648">
        <v>540</v>
      </c>
      <c r="H23" s="649">
        <v>1</v>
      </c>
      <c r="I23" s="650">
        <v>270</v>
      </c>
      <c r="J23" s="649">
        <v>1</v>
      </c>
      <c r="K23" s="650">
        <v>270</v>
      </c>
      <c r="L23" s="649"/>
      <c r="M23" s="650"/>
      <c r="N23" s="649"/>
      <c r="O23" s="650">
        <f t="shared" si="1"/>
        <v>0</v>
      </c>
    </row>
    <row r="24" spans="2:16" s="651" customFormat="1" ht="15" customHeight="1">
      <c r="B24" s="643" t="s">
        <v>567</v>
      </c>
      <c r="C24" s="653" t="s">
        <v>611</v>
      </c>
      <c r="D24" s="645">
        <v>90</v>
      </c>
      <c r="E24" s="646">
        <v>2</v>
      </c>
      <c r="F24" s="647" t="s">
        <v>28</v>
      </c>
      <c r="G24" s="648">
        <v>180</v>
      </c>
      <c r="H24" s="649">
        <v>2</v>
      </c>
      <c r="I24" s="650">
        <v>180</v>
      </c>
      <c r="J24" s="649"/>
      <c r="K24" s="650"/>
      <c r="L24" s="649"/>
      <c r="M24" s="650"/>
      <c r="N24" s="649"/>
      <c r="O24" s="650">
        <f t="shared" si="1"/>
        <v>0</v>
      </c>
    </row>
    <row r="25" spans="2:16" s="651" customFormat="1" ht="15" customHeight="1">
      <c r="B25" s="643" t="s">
        <v>569</v>
      </c>
      <c r="C25" s="644" t="s">
        <v>672</v>
      </c>
      <c r="D25" s="645">
        <v>200</v>
      </c>
      <c r="E25" s="646">
        <v>2</v>
      </c>
      <c r="F25" s="647" t="s">
        <v>128</v>
      </c>
      <c r="G25" s="648">
        <v>200</v>
      </c>
      <c r="H25" s="649">
        <v>2</v>
      </c>
      <c r="I25" s="650">
        <v>200</v>
      </c>
      <c r="J25" s="649"/>
      <c r="K25" s="650"/>
      <c r="L25" s="649"/>
      <c r="M25" s="650"/>
      <c r="N25" s="649"/>
      <c r="O25" s="650">
        <f t="shared" si="1"/>
        <v>0</v>
      </c>
    </row>
    <row r="26" spans="2:16" s="651" customFormat="1" ht="15" customHeight="1">
      <c r="B26" s="643" t="s">
        <v>571</v>
      </c>
      <c r="C26" s="644" t="s">
        <v>1552</v>
      </c>
      <c r="D26" s="645">
        <v>100</v>
      </c>
      <c r="E26" s="646">
        <v>5</v>
      </c>
      <c r="F26" s="647" t="s">
        <v>128</v>
      </c>
      <c r="G26" s="648">
        <v>500</v>
      </c>
      <c r="H26" s="649">
        <v>2</v>
      </c>
      <c r="I26" s="650">
        <v>200</v>
      </c>
      <c r="J26" s="649">
        <v>1</v>
      </c>
      <c r="K26" s="650">
        <v>100</v>
      </c>
      <c r="L26" s="649">
        <v>1</v>
      </c>
      <c r="M26" s="650">
        <v>100</v>
      </c>
      <c r="N26" s="649">
        <v>1</v>
      </c>
      <c r="O26" s="650">
        <f t="shared" si="1"/>
        <v>100</v>
      </c>
    </row>
    <row r="27" spans="2:16" s="651" customFormat="1" ht="15" customHeight="1">
      <c r="B27" s="643" t="s">
        <v>573</v>
      </c>
      <c r="C27" s="644" t="s">
        <v>1553</v>
      </c>
      <c r="D27" s="645">
        <v>69</v>
      </c>
      <c r="E27" s="646">
        <v>2</v>
      </c>
      <c r="F27" s="647" t="s">
        <v>28</v>
      </c>
      <c r="G27" s="648">
        <v>138</v>
      </c>
      <c r="H27" s="649">
        <v>1</v>
      </c>
      <c r="I27" s="650">
        <v>69</v>
      </c>
      <c r="J27" s="649">
        <v>1</v>
      </c>
      <c r="K27" s="650">
        <v>69</v>
      </c>
      <c r="L27" s="649"/>
      <c r="M27" s="650"/>
      <c r="N27" s="649"/>
      <c r="O27" s="650"/>
    </row>
    <row r="28" spans="2:16" s="651" customFormat="1" ht="15" customHeight="1">
      <c r="B28" s="643" t="s">
        <v>575</v>
      </c>
      <c r="C28" s="644" t="s">
        <v>688</v>
      </c>
      <c r="D28" s="645">
        <v>350</v>
      </c>
      <c r="E28" s="646">
        <v>2</v>
      </c>
      <c r="F28" s="647" t="s">
        <v>128</v>
      </c>
      <c r="G28" s="648">
        <v>700</v>
      </c>
      <c r="H28" s="649">
        <v>1</v>
      </c>
      <c r="I28" s="650">
        <v>350</v>
      </c>
      <c r="J28" s="649">
        <v>1</v>
      </c>
      <c r="K28" s="650">
        <v>350</v>
      </c>
      <c r="L28" s="649"/>
      <c r="M28" s="650"/>
      <c r="N28" s="649"/>
      <c r="O28" s="650"/>
    </row>
    <row r="29" spans="2:16" s="651" customFormat="1" ht="15" customHeight="1">
      <c r="B29" s="643" t="s">
        <v>577</v>
      </c>
      <c r="C29" s="644" t="s">
        <v>1554</v>
      </c>
      <c r="D29" s="645">
        <v>300</v>
      </c>
      <c r="E29" s="646">
        <v>2</v>
      </c>
      <c r="F29" s="647" t="s">
        <v>128</v>
      </c>
      <c r="G29" s="648">
        <v>600</v>
      </c>
      <c r="H29" s="649">
        <v>1</v>
      </c>
      <c r="I29" s="650">
        <v>300</v>
      </c>
      <c r="J29" s="649">
        <v>1</v>
      </c>
      <c r="K29" s="650">
        <v>300</v>
      </c>
      <c r="L29" s="649"/>
      <c r="M29" s="650"/>
      <c r="N29" s="649"/>
      <c r="O29" s="650"/>
    </row>
    <row r="30" spans="2:16" s="651" customFormat="1" ht="15" customHeight="1">
      <c r="B30" s="643" t="s">
        <v>579</v>
      </c>
      <c r="C30" s="644" t="s">
        <v>227</v>
      </c>
      <c r="D30" s="645">
        <v>125</v>
      </c>
      <c r="E30" s="646">
        <v>5</v>
      </c>
      <c r="F30" s="647" t="s">
        <v>128</v>
      </c>
      <c r="G30" s="648">
        <v>25</v>
      </c>
      <c r="H30" s="649">
        <v>2</v>
      </c>
      <c r="I30" s="650">
        <v>50</v>
      </c>
      <c r="J30" s="649">
        <v>1</v>
      </c>
      <c r="K30" s="650">
        <v>25</v>
      </c>
      <c r="L30" s="649">
        <v>1</v>
      </c>
      <c r="M30" s="650">
        <v>25</v>
      </c>
      <c r="N30" s="649">
        <v>1</v>
      </c>
      <c r="O30" s="650">
        <v>25</v>
      </c>
    </row>
    <row r="31" spans="2:16" s="651" customFormat="1" ht="15" customHeight="1">
      <c r="B31" s="643"/>
      <c r="C31" s="644"/>
      <c r="D31" s="645"/>
      <c r="E31" s="646"/>
      <c r="F31" s="647"/>
      <c r="G31" s="648"/>
      <c r="H31" s="649"/>
      <c r="I31" s="650"/>
      <c r="J31" s="649"/>
      <c r="K31" s="650"/>
      <c r="L31" s="649"/>
      <c r="M31" s="650"/>
      <c r="N31" s="649"/>
      <c r="O31" s="650"/>
    </row>
    <row r="32" spans="2:16" ht="12.5">
      <c r="B32" s="643"/>
      <c r="C32" s="644"/>
      <c r="D32" s="645"/>
      <c r="E32" s="646"/>
      <c r="F32" s="647"/>
      <c r="G32" s="648"/>
      <c r="H32" s="649"/>
      <c r="I32" s="650"/>
      <c r="J32" s="649"/>
      <c r="K32" s="650"/>
      <c r="L32" s="649"/>
      <c r="M32" s="650"/>
      <c r="N32" s="649"/>
      <c r="O32" s="650"/>
      <c r="P32" s="651"/>
    </row>
    <row r="33" spans="2:16" ht="12.5">
      <c r="B33" s="643"/>
      <c r="C33" s="644"/>
      <c r="D33" s="645"/>
      <c r="E33" s="646"/>
      <c r="F33" s="647"/>
      <c r="G33" s="648"/>
      <c r="H33" s="649"/>
      <c r="I33" s="650"/>
      <c r="J33" s="649"/>
      <c r="K33" s="650"/>
      <c r="L33" s="649"/>
      <c r="M33" s="650"/>
      <c r="N33" s="649"/>
      <c r="O33" s="650"/>
      <c r="P33" s="651"/>
    </row>
    <row r="34" spans="2:16" s="651" customFormat="1" ht="15" customHeight="1">
      <c r="B34" s="643"/>
      <c r="C34" s="644"/>
      <c r="D34" s="654" t="s">
        <v>601</v>
      </c>
      <c r="E34" s="655"/>
      <c r="F34" s="647"/>
      <c r="G34" s="656">
        <f>SUM(G11:G31)</f>
        <v>16273</v>
      </c>
      <c r="H34" s="649"/>
      <c r="I34" s="650"/>
      <c r="J34" s="649"/>
      <c r="K34" s="650"/>
      <c r="L34" s="649"/>
      <c r="M34" s="650"/>
      <c r="N34" s="649"/>
      <c r="O34" s="650"/>
    </row>
    <row r="35" spans="2:16" s="651" customFormat="1" ht="15" customHeight="1">
      <c r="B35" s="657"/>
      <c r="C35" s="658"/>
      <c r="D35" s="659"/>
      <c r="E35" s="660"/>
      <c r="F35" s="661"/>
      <c r="G35" s="662"/>
      <c r="H35" s="663"/>
      <c r="I35" s="664"/>
      <c r="J35" s="663"/>
      <c r="K35" s="664"/>
      <c r="L35" s="663"/>
      <c r="M35" s="664"/>
      <c r="N35" s="663"/>
      <c r="O35" s="664"/>
    </row>
    <row r="36" spans="2:16" s="651" customFormat="1" ht="15" customHeight="1">
      <c r="B36" s="665" t="s">
        <v>196</v>
      </c>
      <c r="C36" s="666"/>
      <c r="D36" s="667"/>
      <c r="E36" s="668"/>
      <c r="F36" s="669"/>
      <c r="G36" s="662">
        <f>SUM(G34)</f>
        <v>16273</v>
      </c>
      <c r="H36" s="665"/>
      <c r="I36" s="670"/>
      <c r="J36" s="665"/>
      <c r="K36" s="670"/>
      <c r="L36" s="665"/>
      <c r="M36" s="670"/>
      <c r="N36" s="665"/>
      <c r="O36" s="670"/>
    </row>
    <row r="37" spans="2:16">
      <c r="B37" s="612"/>
      <c r="C37" s="619"/>
      <c r="D37" s="671"/>
      <c r="E37" s="672"/>
      <c r="F37" s="673"/>
      <c r="G37" s="619"/>
      <c r="H37" s="619"/>
      <c r="I37" s="619"/>
      <c r="J37" s="619"/>
      <c r="K37" s="619"/>
      <c r="L37" s="619"/>
      <c r="M37" s="619"/>
      <c r="N37" s="619"/>
      <c r="O37" s="619"/>
    </row>
    <row r="38" spans="2:16" ht="14.5">
      <c r="B38" s="377" t="s">
        <v>97</v>
      </c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9"/>
    </row>
    <row r="39" spans="2:16" ht="14.5">
      <c r="B39" s="380"/>
      <c r="C39" s="381"/>
      <c r="D39" s="381"/>
      <c r="E39" s="381"/>
      <c r="F39" s="381"/>
      <c r="G39" s="381"/>
      <c r="H39" s="381"/>
      <c r="I39" s="382" t="s">
        <v>99</v>
      </c>
      <c r="J39" s="381"/>
      <c r="K39" s="383" t="s">
        <v>1634</v>
      </c>
      <c r="L39" s="381"/>
      <c r="M39" s="381"/>
      <c r="N39" s="381"/>
      <c r="O39" s="384"/>
    </row>
    <row r="40" spans="2:16" ht="14.5">
      <c r="B40" s="385"/>
      <c r="C40" s="386"/>
      <c r="D40" s="386"/>
      <c r="E40" s="386"/>
      <c r="F40" s="386"/>
      <c r="G40" s="386"/>
      <c r="H40" s="386"/>
      <c r="I40" s="386"/>
      <c r="J40" s="386"/>
      <c r="K40" s="387" t="s">
        <v>826</v>
      </c>
      <c r="L40" s="712"/>
      <c r="M40" s="386"/>
      <c r="N40" s="386"/>
      <c r="O40" s="389"/>
    </row>
    <row r="41" spans="2:16" ht="12.5">
      <c r="B41" s="604"/>
      <c r="C41" s="604"/>
      <c r="D41" s="604"/>
      <c r="E41" s="604"/>
      <c r="F41" s="604"/>
      <c r="G41" s="604"/>
      <c r="H41" s="604"/>
      <c r="I41" s="604"/>
      <c r="J41" s="604"/>
      <c r="K41" s="604"/>
      <c r="L41" s="604"/>
      <c r="M41" s="604"/>
      <c r="N41" s="604"/>
      <c r="O41" s="604"/>
    </row>
    <row r="42" spans="2:16" ht="12.5">
      <c r="B42" s="604"/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04"/>
    </row>
    <row r="43" spans="2:16" ht="12.5">
      <c r="B43" s="604"/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04"/>
    </row>
    <row r="44" spans="2:16" ht="12.5"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</row>
    <row r="45" spans="2:16" ht="12.5">
      <c r="B45" s="604"/>
      <c r="C45" s="604"/>
      <c r="D45" s="604"/>
      <c r="E45" s="604"/>
      <c r="F45" s="604"/>
      <c r="G45" s="604"/>
      <c r="H45" s="604"/>
      <c r="I45" s="604"/>
      <c r="J45" s="604"/>
      <c r="K45" s="604"/>
      <c r="L45" s="604"/>
      <c r="M45" s="604"/>
      <c r="N45" s="604"/>
      <c r="O45" s="604"/>
    </row>
    <row r="46" spans="2:16" ht="12.5">
      <c r="B46" s="604"/>
      <c r="C46" s="604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04"/>
    </row>
    <row r="47" spans="2:16" ht="12.5">
      <c r="B47" s="604"/>
      <c r="C47" s="604"/>
      <c r="D47" s="604"/>
      <c r="E47" s="604"/>
      <c r="F47" s="604"/>
      <c r="G47" s="604"/>
      <c r="H47" s="604"/>
      <c r="I47" s="604"/>
      <c r="J47" s="604"/>
      <c r="K47" s="604"/>
      <c r="L47" s="604"/>
      <c r="M47" s="604"/>
      <c r="N47" s="604"/>
      <c r="O47" s="604"/>
    </row>
    <row r="48" spans="2:16" ht="12.5">
      <c r="B48" s="604"/>
      <c r="C48" s="604"/>
      <c r="D48" s="604"/>
      <c r="E48" s="604"/>
      <c r="F48" s="604"/>
      <c r="G48" s="604"/>
      <c r="H48" s="604"/>
      <c r="I48" s="604"/>
      <c r="J48" s="604"/>
      <c r="K48" s="604"/>
      <c r="L48" s="604"/>
      <c r="M48" s="604"/>
      <c r="N48" s="604"/>
      <c r="O48" s="604"/>
    </row>
    <row r="49" spans="2:15" ht="12.5">
      <c r="B49" s="604"/>
      <c r="C49" s="604"/>
      <c r="D49" s="604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04"/>
    </row>
    <row r="50" spans="2:15" ht="12.5">
      <c r="B50" s="604"/>
      <c r="C50" s="604"/>
      <c r="D50" s="604"/>
      <c r="E50" s="604"/>
      <c r="F50" s="604"/>
      <c r="G50" s="604"/>
      <c r="H50" s="604"/>
      <c r="I50" s="604"/>
      <c r="J50" s="604"/>
      <c r="K50" s="604"/>
      <c r="L50" s="604"/>
      <c r="M50" s="604"/>
      <c r="N50" s="604"/>
      <c r="O50" s="604"/>
    </row>
    <row r="51" spans="2:15" ht="12.5">
      <c r="B51" s="604"/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</row>
    <row r="52" spans="2:15" ht="12.5">
      <c r="B52" s="604"/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</row>
    <row r="53" spans="2:15" ht="12.5">
      <c r="B53" s="604"/>
      <c r="C53" s="604"/>
      <c r="D53" s="604"/>
      <c r="E53" s="604"/>
      <c r="F53" s="604"/>
      <c r="G53" s="604"/>
      <c r="H53" s="604"/>
      <c r="I53" s="604"/>
      <c r="J53" s="604"/>
      <c r="K53" s="604"/>
      <c r="L53" s="604"/>
      <c r="M53" s="604"/>
      <c r="N53" s="604"/>
      <c r="O53" s="604"/>
    </row>
    <row r="54" spans="2:15" ht="12.5">
      <c r="B54" s="604"/>
      <c r="C54" s="604"/>
      <c r="D54" s="604"/>
      <c r="E54" s="604"/>
      <c r="F54" s="604"/>
      <c r="G54" s="604"/>
      <c r="H54" s="604"/>
      <c r="I54" s="604"/>
      <c r="J54" s="604"/>
      <c r="K54" s="604"/>
      <c r="L54" s="604"/>
      <c r="M54" s="604"/>
      <c r="N54" s="604"/>
      <c r="O54" s="604"/>
    </row>
    <row r="55" spans="2:15" ht="12.5">
      <c r="B55" s="604"/>
      <c r="C55" s="604"/>
      <c r="D55" s="604"/>
      <c r="E55" s="604"/>
      <c r="F55" s="604"/>
      <c r="G55" s="604"/>
      <c r="H55" s="604"/>
      <c r="I55" s="604"/>
      <c r="J55" s="604"/>
      <c r="K55" s="604"/>
      <c r="L55" s="604"/>
      <c r="M55" s="604"/>
      <c r="N55" s="604"/>
      <c r="O55" s="604"/>
    </row>
    <row r="56" spans="2:15" ht="12.5">
      <c r="B56" s="604"/>
      <c r="C56" s="604"/>
      <c r="D56" s="604"/>
      <c r="E56" s="604"/>
      <c r="F56" s="604"/>
      <c r="G56" s="604"/>
      <c r="H56" s="604"/>
      <c r="I56" s="604"/>
      <c r="J56" s="604"/>
      <c r="K56" s="604"/>
      <c r="L56" s="604"/>
      <c r="M56" s="604"/>
      <c r="N56" s="604"/>
      <c r="O56" s="604"/>
    </row>
    <row r="57" spans="2:15" ht="12.5">
      <c r="B57" s="604"/>
      <c r="C57" s="604"/>
      <c r="D57" s="604"/>
      <c r="E57" s="604"/>
      <c r="F57" s="604"/>
      <c r="G57" s="604"/>
      <c r="H57" s="604"/>
      <c r="I57" s="604"/>
      <c r="J57" s="604"/>
      <c r="K57" s="604"/>
      <c r="L57" s="604"/>
      <c r="M57" s="604"/>
      <c r="N57" s="604"/>
      <c r="O57" s="604"/>
    </row>
    <row r="58" spans="2:15" ht="12.5">
      <c r="B58" s="604"/>
      <c r="C58" s="604"/>
      <c r="D58" s="604"/>
      <c r="E58" s="604"/>
      <c r="F58" s="604"/>
      <c r="G58" s="604"/>
      <c r="H58" s="604"/>
      <c r="I58" s="604"/>
      <c r="J58" s="604"/>
      <c r="K58" s="604"/>
      <c r="L58" s="604"/>
      <c r="M58" s="604"/>
      <c r="N58" s="604"/>
      <c r="O58" s="604"/>
    </row>
    <row r="59" spans="2:15" ht="12.5">
      <c r="B59" s="604"/>
      <c r="C59" s="604"/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</row>
    <row r="60" spans="2:15" ht="12.5">
      <c r="B60" s="604"/>
      <c r="C60" s="604"/>
      <c r="D60" s="604"/>
      <c r="E60" s="604"/>
      <c r="F60" s="604"/>
      <c r="G60" s="604"/>
      <c r="H60" s="604"/>
      <c r="I60" s="604"/>
      <c r="J60" s="604"/>
      <c r="K60" s="604"/>
      <c r="L60" s="604"/>
      <c r="M60" s="604"/>
      <c r="N60" s="604"/>
      <c r="O60" s="604"/>
    </row>
    <row r="61" spans="2:15" ht="12.5">
      <c r="B61" s="604"/>
      <c r="C61" s="604"/>
      <c r="D61" s="604"/>
      <c r="E61" s="604"/>
      <c r="F61" s="604"/>
      <c r="G61" s="604"/>
      <c r="H61" s="604"/>
      <c r="I61" s="604"/>
      <c r="J61" s="604"/>
      <c r="K61" s="604"/>
      <c r="L61" s="604"/>
      <c r="M61" s="604"/>
      <c r="N61" s="604"/>
      <c r="O61" s="604"/>
    </row>
    <row r="62" spans="2:15" ht="12.5">
      <c r="B62" s="604"/>
      <c r="C62" s="604"/>
      <c r="D62" s="604"/>
      <c r="E62" s="604"/>
      <c r="F62" s="604"/>
      <c r="G62" s="604"/>
      <c r="H62" s="604"/>
      <c r="I62" s="604"/>
      <c r="J62" s="604"/>
      <c r="K62" s="604"/>
      <c r="L62" s="604"/>
      <c r="M62" s="604"/>
      <c r="N62" s="604"/>
      <c r="O62" s="604"/>
    </row>
    <row r="63" spans="2:15" ht="12.5">
      <c r="B63" s="604"/>
      <c r="C63" s="604"/>
      <c r="D63" s="604"/>
      <c r="E63" s="604"/>
      <c r="F63" s="604"/>
      <c r="G63" s="604"/>
      <c r="H63" s="604"/>
      <c r="I63" s="604"/>
      <c r="J63" s="604"/>
      <c r="K63" s="604"/>
      <c r="L63" s="604"/>
      <c r="M63" s="604"/>
      <c r="N63" s="604"/>
      <c r="O63" s="604"/>
    </row>
    <row r="64" spans="2:15" ht="12.5">
      <c r="B64" s="604"/>
      <c r="C64" s="604"/>
      <c r="D64" s="604"/>
      <c r="E64" s="604"/>
      <c r="F64" s="604"/>
      <c r="G64" s="604"/>
      <c r="H64" s="604"/>
      <c r="I64" s="604"/>
      <c r="J64" s="604"/>
      <c r="K64" s="604"/>
      <c r="L64" s="604"/>
      <c r="M64" s="604"/>
      <c r="N64" s="604"/>
      <c r="O64" s="604"/>
    </row>
    <row r="65" spans="2:15" ht="12.5">
      <c r="B65" s="604"/>
      <c r="C65" s="604"/>
      <c r="D65" s="604"/>
      <c r="E65" s="604"/>
      <c r="F65" s="604"/>
      <c r="G65" s="604"/>
      <c r="H65" s="604"/>
      <c r="I65" s="604"/>
      <c r="J65" s="604"/>
      <c r="K65" s="604"/>
      <c r="L65" s="604"/>
      <c r="M65" s="604"/>
      <c r="N65" s="604"/>
      <c r="O65" s="604"/>
    </row>
    <row r="66" spans="2:15" ht="12.5">
      <c r="B66" s="604"/>
      <c r="C66" s="604"/>
      <c r="D66" s="604"/>
      <c r="E66" s="604"/>
      <c r="F66" s="604"/>
      <c r="G66" s="604"/>
      <c r="H66" s="604"/>
      <c r="I66" s="604"/>
      <c r="J66" s="604"/>
      <c r="K66" s="604"/>
      <c r="L66" s="604"/>
      <c r="M66" s="604"/>
      <c r="N66" s="604"/>
      <c r="O66" s="604"/>
    </row>
    <row r="67" spans="2:15" ht="12.5">
      <c r="B67" s="604"/>
      <c r="C67" s="604"/>
      <c r="D67" s="604"/>
      <c r="E67" s="604"/>
      <c r="F67" s="604"/>
      <c r="G67" s="604"/>
      <c r="H67" s="604"/>
      <c r="I67" s="604"/>
      <c r="J67" s="604"/>
      <c r="K67" s="604"/>
      <c r="L67" s="604"/>
      <c r="M67" s="604"/>
      <c r="N67" s="604"/>
      <c r="O67" s="604"/>
    </row>
    <row r="68" spans="2:15" ht="12.5">
      <c r="B68" s="604"/>
      <c r="C68" s="604"/>
      <c r="D68" s="604"/>
      <c r="E68" s="604"/>
      <c r="F68" s="604"/>
      <c r="G68" s="604"/>
      <c r="H68" s="604"/>
      <c r="I68" s="604"/>
      <c r="J68" s="604"/>
      <c r="K68" s="604"/>
      <c r="L68" s="604"/>
      <c r="M68" s="604"/>
      <c r="N68" s="604"/>
      <c r="O68" s="604"/>
    </row>
    <row r="69" spans="2:15" ht="12.5">
      <c r="B69" s="604"/>
      <c r="C69" s="604"/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  <c r="O69" s="604"/>
    </row>
    <row r="70" spans="2:15" ht="12.5">
      <c r="B70" s="604"/>
      <c r="C70" s="604"/>
      <c r="D70" s="604"/>
      <c r="E70" s="604"/>
      <c r="F70" s="604"/>
      <c r="G70" s="604"/>
      <c r="H70" s="604"/>
      <c r="I70" s="604"/>
      <c r="J70" s="604"/>
      <c r="K70" s="604"/>
      <c r="L70" s="604"/>
      <c r="M70" s="604"/>
      <c r="N70" s="604"/>
      <c r="O70" s="604"/>
    </row>
    <row r="71" spans="2:15" ht="12.5">
      <c r="B71" s="604"/>
      <c r="C71" s="604"/>
      <c r="D71" s="604"/>
      <c r="E71" s="604"/>
      <c r="F71" s="604"/>
      <c r="G71" s="604"/>
      <c r="H71" s="604"/>
      <c r="I71" s="604"/>
      <c r="J71" s="604"/>
      <c r="K71" s="604"/>
      <c r="L71" s="604"/>
      <c r="M71" s="604"/>
      <c r="N71" s="604"/>
      <c r="O71" s="604"/>
    </row>
    <row r="72" spans="2:15" ht="12.5">
      <c r="B72" s="604"/>
      <c r="C72" s="604"/>
      <c r="D72" s="604"/>
      <c r="E72" s="604"/>
      <c r="F72" s="604"/>
      <c r="G72" s="604"/>
      <c r="H72" s="604"/>
      <c r="I72" s="604"/>
      <c r="J72" s="604"/>
      <c r="K72" s="604"/>
      <c r="L72" s="604"/>
      <c r="M72" s="604"/>
      <c r="N72" s="604"/>
      <c r="O72" s="604"/>
    </row>
    <row r="73" spans="2:15" ht="12.5">
      <c r="B73" s="604"/>
      <c r="C73" s="604"/>
      <c r="D73" s="604"/>
      <c r="E73" s="604"/>
      <c r="F73" s="604"/>
      <c r="G73" s="604"/>
      <c r="H73" s="604"/>
      <c r="I73" s="604"/>
      <c r="J73" s="604"/>
      <c r="K73" s="604"/>
      <c r="L73" s="604"/>
      <c r="M73" s="604"/>
      <c r="N73" s="604"/>
      <c r="O73" s="604"/>
    </row>
    <row r="74" spans="2:15" ht="12.5">
      <c r="B74" s="604"/>
      <c r="C74" s="604"/>
      <c r="D74" s="604"/>
      <c r="E74" s="604"/>
      <c r="F74" s="604"/>
      <c r="G74" s="604"/>
      <c r="H74" s="604"/>
      <c r="I74" s="604"/>
      <c r="J74" s="604"/>
      <c r="K74" s="604"/>
      <c r="L74" s="604"/>
      <c r="M74" s="604"/>
      <c r="N74" s="604"/>
      <c r="O74" s="604"/>
    </row>
    <row r="75" spans="2:15" ht="12.5">
      <c r="B75" s="604"/>
      <c r="C75" s="604"/>
      <c r="D75" s="604"/>
      <c r="E75" s="604"/>
      <c r="F75" s="604"/>
      <c r="G75" s="604"/>
      <c r="H75" s="604"/>
      <c r="I75" s="604"/>
      <c r="J75" s="604"/>
      <c r="K75" s="604"/>
      <c r="L75" s="604"/>
      <c r="M75" s="604"/>
      <c r="N75" s="604"/>
      <c r="O75" s="604"/>
    </row>
    <row r="76" spans="2:15" ht="12.5">
      <c r="B76" s="604"/>
      <c r="C76" s="604"/>
      <c r="D76" s="604"/>
      <c r="E76" s="604"/>
      <c r="F76" s="604"/>
      <c r="G76" s="604"/>
      <c r="H76" s="604"/>
      <c r="I76" s="604"/>
      <c r="J76" s="604"/>
      <c r="K76" s="604"/>
      <c r="L76" s="604"/>
      <c r="M76" s="604"/>
      <c r="N76" s="604"/>
      <c r="O76" s="604"/>
    </row>
    <row r="77" spans="2:15" ht="12.5">
      <c r="B77" s="604"/>
      <c r="C77" s="604"/>
      <c r="D77" s="604"/>
      <c r="E77" s="604"/>
      <c r="F77" s="604"/>
      <c r="G77" s="604"/>
      <c r="H77" s="604"/>
      <c r="I77" s="604"/>
      <c r="J77" s="604"/>
      <c r="K77" s="604"/>
      <c r="L77" s="604"/>
      <c r="M77" s="604"/>
      <c r="N77" s="604"/>
      <c r="O77" s="604"/>
    </row>
    <row r="78" spans="2:15" ht="12.5">
      <c r="B78" s="604"/>
      <c r="C78" s="604"/>
      <c r="D78" s="604"/>
      <c r="E78" s="604"/>
      <c r="F78" s="604"/>
      <c r="G78" s="604"/>
      <c r="H78" s="604"/>
      <c r="I78" s="604"/>
      <c r="J78" s="604"/>
      <c r="K78" s="604"/>
      <c r="L78" s="604"/>
      <c r="M78" s="604"/>
      <c r="N78" s="604"/>
      <c r="O78" s="604"/>
    </row>
    <row r="79" spans="2:15" ht="12.5">
      <c r="B79" s="604"/>
      <c r="C79" s="604"/>
      <c r="D79" s="604"/>
      <c r="E79" s="604"/>
      <c r="F79" s="604"/>
      <c r="G79" s="604"/>
      <c r="H79" s="604"/>
      <c r="I79" s="604"/>
      <c r="J79" s="604"/>
      <c r="K79" s="604"/>
      <c r="L79" s="604"/>
      <c r="M79" s="604"/>
      <c r="N79" s="604"/>
      <c r="O79" s="604"/>
    </row>
    <row r="80" spans="2:15" ht="12.5">
      <c r="B80" s="604"/>
      <c r="C80" s="604"/>
      <c r="D80" s="604"/>
      <c r="E80" s="604"/>
      <c r="F80" s="604"/>
      <c r="G80" s="604"/>
      <c r="H80" s="604"/>
      <c r="I80" s="604"/>
      <c r="J80" s="604"/>
      <c r="K80" s="604"/>
      <c r="L80" s="604"/>
      <c r="M80" s="604"/>
      <c r="N80" s="604"/>
      <c r="O80" s="604"/>
    </row>
    <row r="81" spans="2:15" ht="12.5">
      <c r="B81" s="604"/>
      <c r="C81" s="604"/>
      <c r="D81" s="604"/>
      <c r="E81" s="604"/>
      <c r="F81" s="604"/>
      <c r="G81" s="604"/>
      <c r="H81" s="604"/>
      <c r="I81" s="604"/>
      <c r="J81" s="604"/>
      <c r="K81" s="604"/>
      <c r="L81" s="604"/>
      <c r="M81" s="604"/>
      <c r="N81" s="604"/>
      <c r="O81" s="604"/>
    </row>
    <row r="82" spans="2:15" ht="12.5">
      <c r="B82" s="604"/>
      <c r="C82" s="604"/>
      <c r="D82" s="604"/>
      <c r="E82" s="604"/>
      <c r="F82" s="604"/>
      <c r="G82" s="604"/>
      <c r="H82" s="604"/>
      <c r="I82" s="604"/>
      <c r="J82" s="604"/>
      <c r="K82" s="604"/>
      <c r="L82" s="604"/>
      <c r="M82" s="604"/>
      <c r="N82" s="604"/>
      <c r="O82" s="604"/>
    </row>
    <row r="83" spans="2:15" ht="12.5">
      <c r="B83" s="604"/>
      <c r="C83" s="604"/>
      <c r="D83" s="604"/>
      <c r="E83" s="604"/>
      <c r="F83" s="604"/>
      <c r="G83" s="604"/>
      <c r="H83" s="604"/>
      <c r="I83" s="604"/>
      <c r="J83" s="604"/>
      <c r="K83" s="604"/>
      <c r="L83" s="604"/>
      <c r="M83" s="604"/>
      <c r="N83" s="604"/>
      <c r="O83" s="604"/>
    </row>
    <row r="84" spans="2:15" ht="12.5">
      <c r="B84" s="604"/>
      <c r="C84" s="604"/>
      <c r="D84" s="604"/>
      <c r="E84" s="604"/>
      <c r="F84" s="604"/>
      <c r="G84" s="604"/>
      <c r="H84" s="604"/>
      <c r="I84" s="604"/>
      <c r="J84" s="604"/>
      <c r="K84" s="604"/>
      <c r="L84" s="604"/>
      <c r="M84" s="604"/>
      <c r="N84" s="604"/>
      <c r="O84" s="604"/>
    </row>
    <row r="85" spans="2:15" ht="12.5">
      <c r="B85" s="604"/>
      <c r="C85" s="604"/>
      <c r="D85" s="604"/>
      <c r="E85" s="604"/>
      <c r="F85" s="604"/>
      <c r="G85" s="604"/>
      <c r="H85" s="604"/>
      <c r="I85" s="604"/>
      <c r="J85" s="604"/>
      <c r="K85" s="604"/>
      <c r="L85" s="604"/>
      <c r="M85" s="604"/>
      <c r="N85" s="604"/>
      <c r="O85" s="604"/>
    </row>
    <row r="86" spans="2:15" ht="12.5">
      <c r="B86" s="604"/>
      <c r="C86" s="604"/>
      <c r="D86" s="604"/>
      <c r="E86" s="604"/>
      <c r="F86" s="604"/>
      <c r="G86" s="604"/>
      <c r="H86" s="604"/>
      <c r="I86" s="604"/>
      <c r="J86" s="604"/>
      <c r="K86" s="604"/>
      <c r="L86" s="604"/>
      <c r="M86" s="604"/>
      <c r="N86" s="604"/>
      <c r="O86" s="604"/>
    </row>
    <row r="87" spans="2:15" ht="12.5">
      <c r="B87" s="604"/>
      <c r="C87" s="604"/>
      <c r="D87" s="604"/>
      <c r="E87" s="604"/>
      <c r="F87" s="604"/>
      <c r="G87" s="604"/>
      <c r="H87" s="604"/>
      <c r="I87" s="604"/>
      <c r="J87" s="604"/>
      <c r="K87" s="604"/>
      <c r="L87" s="604"/>
      <c r="M87" s="604"/>
      <c r="N87" s="604"/>
      <c r="O87" s="604"/>
    </row>
    <row r="88" spans="2:15" ht="12.5">
      <c r="B88" s="604"/>
      <c r="C88" s="604"/>
      <c r="D88" s="604"/>
      <c r="E88" s="604"/>
      <c r="F88" s="604"/>
      <c r="G88" s="604"/>
      <c r="H88" s="604"/>
      <c r="I88" s="604"/>
      <c r="J88" s="604"/>
      <c r="K88" s="604"/>
      <c r="L88" s="604"/>
      <c r="M88" s="604"/>
      <c r="N88" s="604"/>
      <c r="O88" s="604"/>
    </row>
    <row r="89" spans="2:15" ht="12.5">
      <c r="B89" s="604"/>
      <c r="C89" s="604"/>
      <c r="D89" s="604"/>
      <c r="E89" s="604"/>
      <c r="F89" s="604"/>
      <c r="G89" s="604"/>
      <c r="H89" s="604"/>
      <c r="I89" s="604"/>
      <c r="J89" s="604"/>
      <c r="K89" s="604"/>
      <c r="L89" s="604"/>
      <c r="M89" s="604"/>
      <c r="N89" s="604"/>
      <c r="O89" s="604"/>
    </row>
    <row r="90" spans="2:15" ht="12.5">
      <c r="B90" s="604"/>
      <c r="C90" s="604"/>
      <c r="D90" s="604"/>
      <c r="E90" s="604"/>
      <c r="F90" s="604"/>
      <c r="G90" s="604"/>
      <c r="H90" s="604"/>
      <c r="I90" s="604"/>
      <c r="J90" s="604"/>
      <c r="K90" s="604"/>
      <c r="L90" s="604"/>
      <c r="M90" s="604"/>
      <c r="N90" s="604"/>
      <c r="O90" s="604"/>
    </row>
    <row r="91" spans="2:15" ht="12.5">
      <c r="B91" s="604"/>
      <c r="C91" s="604"/>
      <c r="D91" s="604"/>
      <c r="E91" s="604"/>
      <c r="F91" s="604"/>
      <c r="G91" s="604"/>
      <c r="H91" s="604"/>
      <c r="I91" s="604"/>
      <c r="J91" s="604"/>
      <c r="K91" s="604"/>
      <c r="L91" s="604"/>
      <c r="M91" s="604"/>
      <c r="N91" s="604"/>
      <c r="O91" s="604"/>
    </row>
    <row r="92" spans="2:15" ht="12.5">
      <c r="B92" s="604"/>
      <c r="C92" s="604"/>
      <c r="D92" s="604"/>
      <c r="E92" s="604"/>
      <c r="F92" s="604"/>
      <c r="G92" s="604"/>
      <c r="H92" s="604"/>
      <c r="I92" s="604"/>
      <c r="J92" s="604"/>
      <c r="K92" s="604"/>
      <c r="L92" s="604"/>
      <c r="M92" s="604"/>
      <c r="N92" s="604"/>
      <c r="O92" s="604"/>
    </row>
    <row r="93" spans="2:15" ht="12.5">
      <c r="B93" s="604"/>
      <c r="C93" s="604"/>
      <c r="D93" s="604"/>
      <c r="E93" s="604"/>
      <c r="F93" s="604"/>
      <c r="G93" s="604"/>
      <c r="H93" s="604"/>
      <c r="I93" s="604"/>
      <c r="J93" s="604"/>
      <c r="K93" s="604"/>
      <c r="L93" s="604"/>
      <c r="M93" s="604"/>
      <c r="N93" s="604"/>
      <c r="O93" s="604"/>
    </row>
    <row r="94" spans="2:15" ht="12.5">
      <c r="B94" s="604"/>
      <c r="C94" s="604"/>
      <c r="D94" s="604"/>
      <c r="E94" s="604"/>
      <c r="F94" s="604"/>
      <c r="G94" s="604"/>
      <c r="H94" s="604"/>
      <c r="I94" s="604"/>
      <c r="J94" s="604"/>
      <c r="K94" s="604"/>
      <c r="L94" s="604"/>
      <c r="M94" s="604"/>
      <c r="N94" s="604"/>
      <c r="O94" s="604"/>
    </row>
    <row r="95" spans="2:15" ht="12.5">
      <c r="B95" s="604"/>
      <c r="C95" s="604"/>
      <c r="D95" s="604"/>
      <c r="E95" s="604"/>
      <c r="F95" s="604"/>
      <c r="G95" s="604"/>
      <c r="H95" s="604"/>
      <c r="I95" s="604"/>
      <c r="J95" s="604"/>
      <c r="K95" s="604"/>
      <c r="L95" s="604"/>
      <c r="M95" s="604"/>
      <c r="N95" s="604"/>
      <c r="O95" s="604"/>
    </row>
    <row r="96" spans="2:15" ht="12.5">
      <c r="B96" s="604"/>
      <c r="C96" s="604"/>
      <c r="D96" s="604"/>
      <c r="E96" s="604"/>
      <c r="F96" s="604"/>
      <c r="G96" s="604"/>
      <c r="H96" s="604"/>
      <c r="I96" s="604"/>
      <c r="J96" s="604"/>
      <c r="K96" s="604"/>
      <c r="L96" s="604"/>
      <c r="M96" s="604"/>
      <c r="N96" s="604"/>
      <c r="O96" s="604"/>
    </row>
    <row r="97" spans="2:15" ht="12.5">
      <c r="B97" s="604"/>
      <c r="C97" s="604"/>
      <c r="D97" s="604"/>
      <c r="E97" s="604"/>
      <c r="F97" s="604"/>
      <c r="G97" s="604"/>
      <c r="H97" s="604"/>
      <c r="I97" s="604"/>
      <c r="J97" s="604"/>
      <c r="K97" s="604"/>
      <c r="L97" s="604"/>
      <c r="M97" s="604"/>
      <c r="N97" s="604"/>
      <c r="O97" s="604"/>
    </row>
    <row r="98" spans="2:15" ht="12.5">
      <c r="B98" s="604"/>
      <c r="C98" s="604"/>
      <c r="D98" s="604"/>
      <c r="E98" s="604"/>
      <c r="F98" s="604"/>
      <c r="G98" s="604"/>
      <c r="H98" s="604"/>
      <c r="I98" s="604"/>
      <c r="J98" s="604"/>
      <c r="K98" s="604"/>
      <c r="L98" s="604"/>
      <c r="M98" s="604"/>
      <c r="N98" s="604"/>
      <c r="O98" s="604"/>
    </row>
    <row r="99" spans="2:15" ht="12" customHeight="1">
      <c r="B99" s="604"/>
      <c r="C99" s="604"/>
      <c r="D99" s="604"/>
      <c r="E99" s="604"/>
      <c r="F99" s="604"/>
      <c r="G99" s="604"/>
      <c r="H99" s="604"/>
      <c r="I99" s="604"/>
      <c r="J99" s="604"/>
      <c r="K99" s="604"/>
      <c r="L99" s="604"/>
      <c r="M99" s="604"/>
      <c r="N99" s="604"/>
      <c r="O99" s="604"/>
    </row>
    <row r="100" spans="2:15" ht="12.5">
      <c r="B100" s="604"/>
      <c r="C100" s="604"/>
      <c r="D100" s="604"/>
      <c r="E100" s="604"/>
      <c r="F100" s="604"/>
      <c r="G100" s="604"/>
      <c r="H100" s="604"/>
      <c r="I100" s="604"/>
      <c r="J100" s="604"/>
      <c r="K100" s="604"/>
      <c r="L100" s="604"/>
      <c r="M100" s="604"/>
      <c r="N100" s="604"/>
      <c r="O100" s="604"/>
    </row>
    <row r="101" spans="2:15" ht="12.5">
      <c r="B101" s="604"/>
      <c r="C101" s="604"/>
      <c r="D101" s="604"/>
      <c r="E101" s="604"/>
      <c r="F101" s="604"/>
      <c r="G101" s="604"/>
      <c r="H101" s="604"/>
      <c r="I101" s="604"/>
      <c r="J101" s="604"/>
      <c r="K101" s="604"/>
      <c r="L101" s="604"/>
      <c r="M101" s="604"/>
      <c r="N101" s="604"/>
      <c r="O101" s="604"/>
    </row>
    <row r="102" spans="2:15" ht="12.5">
      <c r="B102" s="604"/>
      <c r="C102" s="604"/>
      <c r="D102" s="604"/>
      <c r="E102" s="604"/>
      <c r="F102" s="604"/>
      <c r="G102" s="604"/>
      <c r="H102" s="604"/>
      <c r="I102" s="604"/>
      <c r="J102" s="604"/>
      <c r="K102" s="604"/>
      <c r="L102" s="604"/>
      <c r="M102" s="604"/>
      <c r="N102" s="604"/>
      <c r="O102" s="604"/>
    </row>
    <row r="103" spans="2:15" ht="12.5">
      <c r="B103" s="604"/>
      <c r="C103" s="604"/>
      <c r="D103" s="604"/>
      <c r="E103" s="604"/>
      <c r="F103" s="604"/>
      <c r="G103" s="604"/>
      <c r="H103" s="604"/>
      <c r="I103" s="604"/>
      <c r="J103" s="604"/>
      <c r="K103" s="604"/>
      <c r="L103" s="604"/>
      <c r="M103" s="604"/>
      <c r="N103" s="604"/>
      <c r="O103" s="604"/>
    </row>
    <row r="104" spans="2:15" ht="12.5">
      <c r="B104" s="604"/>
      <c r="C104" s="604"/>
      <c r="D104" s="604"/>
      <c r="E104" s="604"/>
      <c r="F104" s="604"/>
      <c r="G104" s="604"/>
      <c r="H104" s="604"/>
      <c r="I104" s="604"/>
      <c r="J104" s="604"/>
      <c r="K104" s="604"/>
      <c r="L104" s="604"/>
      <c r="M104" s="604"/>
      <c r="N104" s="604"/>
      <c r="O104" s="604"/>
    </row>
    <row r="105" spans="2:15" ht="12.5">
      <c r="B105" s="604"/>
      <c r="C105" s="604"/>
      <c r="D105" s="604"/>
      <c r="E105" s="604"/>
      <c r="F105" s="604"/>
      <c r="G105" s="604"/>
      <c r="H105" s="604"/>
      <c r="I105" s="604"/>
      <c r="J105" s="604"/>
      <c r="K105" s="604"/>
      <c r="L105" s="604"/>
      <c r="M105" s="604"/>
      <c r="N105" s="604"/>
      <c r="O105" s="604"/>
    </row>
    <row r="106" spans="2:15" ht="12.5">
      <c r="B106" s="604"/>
      <c r="C106" s="604"/>
      <c r="D106" s="604"/>
      <c r="E106" s="604"/>
      <c r="F106" s="604"/>
      <c r="G106" s="604"/>
      <c r="H106" s="604"/>
      <c r="I106" s="604"/>
      <c r="J106" s="604"/>
      <c r="K106" s="604"/>
      <c r="L106" s="604"/>
      <c r="M106" s="604"/>
      <c r="N106" s="604"/>
      <c r="O106" s="604"/>
    </row>
    <row r="107" spans="2:15" ht="12.5">
      <c r="B107" s="604"/>
      <c r="C107" s="604"/>
      <c r="D107" s="604"/>
      <c r="E107" s="604"/>
      <c r="F107" s="604"/>
      <c r="G107" s="604"/>
      <c r="H107" s="604"/>
      <c r="I107" s="604"/>
      <c r="J107" s="604"/>
      <c r="K107" s="604"/>
      <c r="L107" s="604"/>
      <c r="M107" s="604"/>
      <c r="N107" s="604"/>
      <c r="O107" s="604"/>
    </row>
    <row r="108" spans="2:15" ht="12.5">
      <c r="B108" s="604"/>
      <c r="C108" s="604"/>
      <c r="D108" s="604"/>
      <c r="E108" s="604"/>
      <c r="F108" s="604"/>
      <c r="G108" s="604"/>
      <c r="H108" s="604"/>
      <c r="I108" s="604"/>
      <c r="J108" s="604"/>
      <c r="K108" s="604"/>
      <c r="L108" s="604"/>
      <c r="M108" s="604"/>
      <c r="N108" s="604"/>
      <c r="O108" s="604"/>
    </row>
    <row r="109" spans="2:15" ht="12.5">
      <c r="B109" s="604"/>
      <c r="C109" s="604"/>
      <c r="D109" s="604"/>
      <c r="E109" s="604"/>
      <c r="F109" s="604"/>
      <c r="G109" s="604"/>
      <c r="H109" s="604"/>
      <c r="I109" s="604"/>
      <c r="J109" s="604"/>
      <c r="K109" s="604"/>
      <c r="L109" s="604"/>
      <c r="M109" s="604"/>
      <c r="N109" s="604"/>
      <c r="O109" s="604"/>
    </row>
    <row r="110" spans="2:15" ht="12.5">
      <c r="B110" s="604"/>
      <c r="C110" s="604"/>
      <c r="D110" s="604"/>
      <c r="E110" s="604"/>
      <c r="F110" s="604"/>
      <c r="G110" s="604"/>
      <c r="H110" s="604"/>
      <c r="I110" s="604"/>
      <c r="J110" s="604"/>
      <c r="K110" s="604"/>
      <c r="L110" s="604"/>
      <c r="M110" s="604"/>
      <c r="N110" s="604"/>
      <c r="O110" s="604"/>
    </row>
    <row r="111" spans="2:15" ht="12.5">
      <c r="B111" s="604"/>
      <c r="C111" s="604"/>
      <c r="D111" s="604"/>
      <c r="E111" s="604"/>
      <c r="F111" s="604"/>
      <c r="G111" s="604"/>
      <c r="H111" s="604"/>
      <c r="I111" s="604"/>
      <c r="J111" s="604"/>
      <c r="K111" s="604"/>
      <c r="L111" s="604"/>
      <c r="M111" s="604"/>
      <c r="N111" s="604"/>
      <c r="O111" s="604"/>
    </row>
    <row r="112" spans="2:15" ht="12.5">
      <c r="B112" s="604"/>
      <c r="C112" s="604"/>
      <c r="D112" s="604"/>
      <c r="E112" s="604"/>
      <c r="F112" s="604"/>
      <c r="G112" s="604"/>
      <c r="H112" s="604"/>
      <c r="I112" s="604"/>
      <c r="J112" s="604"/>
      <c r="K112" s="604"/>
      <c r="L112" s="604"/>
      <c r="M112" s="604"/>
      <c r="N112" s="604"/>
      <c r="O112" s="604"/>
    </row>
    <row r="113" spans="2:15" ht="12.5">
      <c r="B113" s="604"/>
      <c r="C113" s="604"/>
      <c r="D113" s="604"/>
      <c r="E113" s="604"/>
      <c r="F113" s="604"/>
      <c r="G113" s="604"/>
      <c r="H113" s="604"/>
      <c r="I113" s="604"/>
      <c r="J113" s="604"/>
      <c r="K113" s="604"/>
      <c r="L113" s="604"/>
      <c r="M113" s="604"/>
      <c r="N113" s="604"/>
      <c r="O113" s="604"/>
    </row>
    <row r="114" spans="2:15" ht="12.5">
      <c r="B114" s="604"/>
      <c r="C114" s="604"/>
      <c r="D114" s="604"/>
      <c r="E114" s="604"/>
      <c r="F114" s="604"/>
      <c r="G114" s="604"/>
      <c r="H114" s="604"/>
      <c r="I114" s="604"/>
      <c r="J114" s="604"/>
      <c r="K114" s="604"/>
      <c r="L114" s="604"/>
      <c r="M114" s="604"/>
      <c r="N114" s="604"/>
      <c r="O114" s="604"/>
    </row>
    <row r="115" spans="2:15" ht="12.5">
      <c r="B115" s="604"/>
      <c r="C115" s="604"/>
      <c r="D115" s="604"/>
      <c r="E115" s="604"/>
      <c r="F115" s="604"/>
      <c r="G115" s="604"/>
      <c r="H115" s="604"/>
      <c r="I115" s="604"/>
      <c r="J115" s="604"/>
      <c r="K115" s="604"/>
      <c r="L115" s="604"/>
      <c r="M115" s="604"/>
      <c r="N115" s="604"/>
      <c r="O115" s="604"/>
    </row>
    <row r="116" spans="2:15" ht="12.5">
      <c r="B116" s="604"/>
      <c r="C116" s="604"/>
      <c r="D116" s="604"/>
      <c r="E116" s="604"/>
      <c r="F116" s="604"/>
      <c r="G116" s="604"/>
      <c r="H116" s="604"/>
      <c r="I116" s="604"/>
      <c r="J116" s="604"/>
      <c r="K116" s="604"/>
      <c r="L116" s="604"/>
      <c r="M116" s="604"/>
      <c r="N116" s="604"/>
      <c r="O116" s="604"/>
    </row>
    <row r="117" spans="2:15" ht="12.5">
      <c r="B117" s="604"/>
      <c r="C117" s="604"/>
      <c r="D117" s="604"/>
      <c r="E117" s="604"/>
      <c r="F117" s="604"/>
      <c r="G117" s="604"/>
      <c r="H117" s="604"/>
      <c r="I117" s="604"/>
      <c r="J117" s="604"/>
      <c r="K117" s="604"/>
      <c r="L117" s="604"/>
      <c r="M117" s="604"/>
      <c r="N117" s="604"/>
      <c r="O117" s="604"/>
    </row>
    <row r="118" spans="2:15" ht="12.5">
      <c r="B118" s="604"/>
      <c r="C118" s="604"/>
      <c r="D118" s="604"/>
      <c r="E118" s="604"/>
      <c r="F118" s="604"/>
      <c r="G118" s="604"/>
      <c r="H118" s="604"/>
      <c r="I118" s="604"/>
      <c r="J118" s="604"/>
      <c r="K118" s="604"/>
      <c r="L118" s="604"/>
      <c r="M118" s="604"/>
      <c r="N118" s="604"/>
      <c r="O118" s="604"/>
    </row>
    <row r="119" spans="2:15" ht="12.5">
      <c r="B119" s="604"/>
      <c r="C119" s="604"/>
      <c r="D119" s="604"/>
      <c r="E119" s="604"/>
      <c r="F119" s="604"/>
      <c r="G119" s="604"/>
      <c r="H119" s="604"/>
      <c r="I119" s="604"/>
      <c r="J119" s="604"/>
      <c r="K119" s="604"/>
      <c r="L119" s="604"/>
      <c r="M119" s="604"/>
      <c r="N119" s="604"/>
      <c r="O119" s="604"/>
    </row>
    <row r="120" spans="2:15" ht="12.5">
      <c r="B120" s="604"/>
      <c r="C120" s="604"/>
      <c r="D120" s="604"/>
      <c r="E120" s="604"/>
      <c r="F120" s="604"/>
      <c r="G120" s="604"/>
      <c r="H120" s="604"/>
      <c r="I120" s="604"/>
      <c r="J120" s="604"/>
      <c r="K120" s="604"/>
      <c r="L120" s="604"/>
      <c r="M120" s="604"/>
      <c r="N120" s="604"/>
      <c r="O120" s="604"/>
    </row>
    <row r="121" spans="2:15" ht="12.5">
      <c r="B121" s="604"/>
      <c r="C121" s="604"/>
      <c r="D121" s="604"/>
      <c r="E121" s="604"/>
      <c r="F121" s="604"/>
      <c r="G121" s="604"/>
      <c r="H121" s="604"/>
      <c r="I121" s="604"/>
      <c r="J121" s="604"/>
      <c r="K121" s="604"/>
      <c r="L121" s="604"/>
      <c r="M121" s="604"/>
      <c r="N121" s="604"/>
      <c r="O121" s="604"/>
    </row>
    <row r="122" spans="2:15" ht="12.5">
      <c r="B122" s="604"/>
      <c r="C122" s="604"/>
      <c r="D122" s="604"/>
      <c r="E122" s="604"/>
      <c r="F122" s="604"/>
      <c r="G122" s="604"/>
      <c r="H122" s="604"/>
      <c r="I122" s="604"/>
      <c r="J122" s="604"/>
      <c r="K122" s="604"/>
      <c r="L122" s="604"/>
      <c r="M122" s="604"/>
      <c r="N122" s="604"/>
      <c r="O122" s="604"/>
    </row>
    <row r="123" spans="2:15" ht="12.5">
      <c r="B123" s="604"/>
      <c r="C123" s="604"/>
      <c r="D123" s="604"/>
      <c r="E123" s="604"/>
      <c r="F123" s="604"/>
      <c r="G123" s="604"/>
      <c r="H123" s="604"/>
      <c r="I123" s="604"/>
      <c r="J123" s="604"/>
      <c r="K123" s="604"/>
      <c r="L123" s="604"/>
      <c r="M123" s="604"/>
      <c r="N123" s="604"/>
      <c r="O123" s="604"/>
    </row>
    <row r="124" spans="2:15" ht="12.5">
      <c r="B124" s="604"/>
      <c r="C124" s="604"/>
      <c r="D124" s="604"/>
      <c r="E124" s="604"/>
      <c r="F124" s="604"/>
      <c r="G124" s="604"/>
      <c r="H124" s="604"/>
      <c r="I124" s="604"/>
      <c r="J124" s="604"/>
      <c r="K124" s="604"/>
      <c r="L124" s="604"/>
      <c r="M124" s="604"/>
      <c r="N124" s="604"/>
      <c r="O124" s="604"/>
    </row>
    <row r="125" spans="2:15" ht="12.5">
      <c r="B125" s="604"/>
      <c r="C125" s="604"/>
      <c r="D125" s="604"/>
      <c r="E125" s="604"/>
      <c r="F125" s="604"/>
      <c r="G125" s="604"/>
      <c r="H125" s="604"/>
      <c r="I125" s="604"/>
      <c r="J125" s="604"/>
      <c r="K125" s="604"/>
      <c r="L125" s="604"/>
      <c r="M125" s="604"/>
      <c r="N125" s="604"/>
      <c r="O125" s="604"/>
    </row>
    <row r="126" spans="2:15" ht="12.5">
      <c r="B126" s="604"/>
      <c r="C126" s="604"/>
      <c r="D126" s="604"/>
      <c r="E126" s="604"/>
      <c r="F126" s="604"/>
      <c r="G126" s="604"/>
      <c r="H126" s="604"/>
      <c r="I126" s="604"/>
      <c r="J126" s="604"/>
      <c r="K126" s="604"/>
      <c r="L126" s="604"/>
      <c r="M126" s="604"/>
      <c r="N126" s="604"/>
      <c r="O126" s="604"/>
    </row>
    <row r="127" spans="2:15" ht="12.5">
      <c r="B127" s="604"/>
      <c r="C127" s="604"/>
      <c r="D127" s="604"/>
      <c r="E127" s="604"/>
      <c r="F127" s="604"/>
      <c r="G127" s="604"/>
      <c r="H127" s="604"/>
      <c r="I127" s="604"/>
      <c r="J127" s="604"/>
      <c r="K127" s="604"/>
      <c r="L127" s="604"/>
      <c r="M127" s="604"/>
      <c r="N127" s="604"/>
      <c r="O127" s="604"/>
    </row>
    <row r="128" spans="2:15" ht="12.5">
      <c r="B128" s="604"/>
      <c r="C128" s="604"/>
      <c r="D128" s="604"/>
      <c r="E128" s="604"/>
      <c r="F128" s="604"/>
      <c r="G128" s="604"/>
      <c r="H128" s="604"/>
      <c r="I128" s="604"/>
      <c r="J128" s="604"/>
      <c r="K128" s="604"/>
      <c r="L128" s="604"/>
      <c r="M128" s="604"/>
      <c r="N128" s="604"/>
      <c r="O128" s="604"/>
    </row>
    <row r="129" spans="2:15" ht="12.5">
      <c r="B129" s="604"/>
      <c r="C129" s="604"/>
      <c r="D129" s="604"/>
      <c r="E129" s="604"/>
      <c r="F129" s="604"/>
      <c r="G129" s="604"/>
      <c r="H129" s="604"/>
      <c r="I129" s="604"/>
      <c r="J129" s="604"/>
      <c r="K129" s="604"/>
      <c r="L129" s="604"/>
      <c r="M129" s="604"/>
      <c r="N129" s="604"/>
      <c r="O129" s="604"/>
    </row>
    <row r="130" spans="2:15" ht="12.5">
      <c r="B130" s="604"/>
      <c r="C130" s="604"/>
      <c r="D130" s="604"/>
      <c r="E130" s="604"/>
      <c r="F130" s="604"/>
      <c r="G130" s="604"/>
      <c r="H130" s="604"/>
      <c r="I130" s="604"/>
      <c r="J130" s="604"/>
      <c r="K130" s="604"/>
      <c r="L130" s="604"/>
      <c r="M130" s="604"/>
      <c r="N130" s="604"/>
      <c r="O130" s="604"/>
    </row>
    <row r="131" spans="2:15" ht="12.5">
      <c r="B131" s="604"/>
      <c r="C131" s="604"/>
      <c r="D131" s="604"/>
      <c r="E131" s="604"/>
      <c r="F131" s="604"/>
      <c r="G131" s="604"/>
      <c r="H131" s="604"/>
      <c r="I131" s="604"/>
      <c r="J131" s="604"/>
      <c r="K131" s="604"/>
      <c r="L131" s="604"/>
      <c r="M131" s="604"/>
      <c r="N131" s="604"/>
      <c r="O131" s="604"/>
    </row>
  </sheetData>
  <mergeCells count="8">
    <mergeCell ref="B2:P2"/>
    <mergeCell ref="B3:P3"/>
    <mergeCell ref="H8:O8"/>
    <mergeCell ref="E9:F9"/>
    <mergeCell ref="H9:I9"/>
    <mergeCell ref="J9:K9"/>
    <mergeCell ref="L9:M9"/>
    <mergeCell ref="N9:O9"/>
  </mergeCells>
  <pageMargins left="0.33" right="0.25" top="1" bottom="1" header="0.5" footer="0.5"/>
  <pageSetup paperSize="5" scale="7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18</vt:i4>
      </vt:variant>
    </vt:vector>
  </HeadingPairs>
  <TitlesOfParts>
    <vt:vector size="44" baseType="lpstr">
      <vt:lpstr>Summary-Office</vt:lpstr>
      <vt:lpstr>OMA</vt:lpstr>
      <vt:lpstr>MO</vt:lpstr>
      <vt:lpstr>DA</vt:lpstr>
      <vt:lpstr>Assessors</vt:lpstr>
      <vt:lpstr>MBO</vt:lpstr>
      <vt:lpstr>ENGINEERING</vt:lpstr>
      <vt:lpstr>GSO</vt:lpstr>
      <vt:lpstr>MHO</vt:lpstr>
      <vt:lpstr>HRMO</vt:lpstr>
      <vt:lpstr>Licensing</vt:lpstr>
      <vt:lpstr>Market</vt:lpstr>
      <vt:lpstr>MCEC</vt:lpstr>
      <vt:lpstr>MCR</vt:lpstr>
      <vt:lpstr>MDRRMO</vt:lpstr>
      <vt:lpstr>MPDC</vt:lpstr>
      <vt:lpstr>MSTC1</vt:lpstr>
      <vt:lpstr>MSTC2</vt:lpstr>
      <vt:lpstr>MSWD</vt:lpstr>
      <vt:lpstr>MTO</vt:lpstr>
      <vt:lpstr>PNP</vt:lpstr>
      <vt:lpstr>Sec.Sanggunian</vt:lpstr>
      <vt:lpstr>SB</vt:lpstr>
      <vt:lpstr>Senior Citizen</vt:lpstr>
      <vt:lpstr>MSCC</vt:lpstr>
      <vt:lpstr>BFP</vt:lpstr>
      <vt:lpstr>BFP!Print_Area</vt:lpstr>
      <vt:lpstr>DA!Print_Area</vt:lpstr>
      <vt:lpstr>HRMO!Print_Area</vt:lpstr>
      <vt:lpstr>Licensing!Print_Area</vt:lpstr>
      <vt:lpstr>Market!Print_Area</vt:lpstr>
      <vt:lpstr>MBO!Print_Area</vt:lpstr>
      <vt:lpstr>MCEC!Print_Area</vt:lpstr>
      <vt:lpstr>MCR!Print_Area</vt:lpstr>
      <vt:lpstr>MO!Print_Area</vt:lpstr>
      <vt:lpstr>MSCC!Print_Area</vt:lpstr>
      <vt:lpstr>MSTC1!Print_Area</vt:lpstr>
      <vt:lpstr>MSTC2!Print_Area</vt:lpstr>
      <vt:lpstr>MSWD!Print_Area</vt:lpstr>
      <vt:lpstr>MTO!Print_Area</vt:lpstr>
      <vt:lpstr>PNP!Print_Area</vt:lpstr>
      <vt:lpstr>SB!Print_Area</vt:lpstr>
      <vt:lpstr>Sec.Sanggunian!Print_Area</vt:lpstr>
      <vt:lpstr>'Senior Citizen'!Print_Area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Mun. of Mina</dc:creator>
  <cp:lastModifiedBy>Mun. of Mina</cp:lastModifiedBy>
  <dcterms:created xsi:type="dcterms:W3CDTF">2018-02-07T01:06:06Z</dcterms:created>
  <dcterms:modified xsi:type="dcterms:W3CDTF">2018-03-05T00:27:30Z</dcterms:modified>
</cp:coreProperties>
</file>